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00" windowHeight="6090" tabRatio="272" activeTab="0"/>
  </bookViews>
  <sheets>
    <sheet name="F.2 MF" sheetId="1" r:id="rId1"/>
    <sheet name="F.  2.1" sheetId="2" r:id="rId2"/>
  </sheets>
  <definedNames>
    <definedName name="_xlnm.Print_Titles" localSheetId="1">'F.  2.1'!$13:$15</definedName>
    <definedName name="_xlnm.Print_Titles" localSheetId="0">'F.2 MF'!$12:$14</definedName>
    <definedName name="_xlnm.Print_Area" localSheetId="0">'F.2 MF'!$A$1:$G$117</definedName>
  </definedNames>
  <calcPr fullCalcOnLoad="1"/>
</workbook>
</file>

<file path=xl/sharedStrings.xml><?xml version="1.0" encoding="utf-8"?>
<sst xmlns="http://schemas.openxmlformats.org/spreadsheetml/2006/main" count="230" uniqueCount="171">
  <si>
    <t>A</t>
  </si>
  <si>
    <t xml:space="preserve">B </t>
  </si>
  <si>
    <t>№. 97 от  28.11.2005 г.</t>
  </si>
  <si>
    <t xml:space="preserve">ОТЧЕТ </t>
  </si>
  <si>
    <t>об исполнении бюджета государственного социального страхования</t>
  </si>
  <si>
    <t>ПЕРЕВОД</t>
  </si>
  <si>
    <t>Показатели</t>
  </si>
  <si>
    <t>План</t>
  </si>
  <si>
    <t>Утверждено на год</t>
  </si>
  <si>
    <t>Уточнено на год</t>
  </si>
  <si>
    <t>Исполнено</t>
  </si>
  <si>
    <t>Выплачено</t>
  </si>
  <si>
    <t>Отклонение</t>
  </si>
  <si>
    <t>исполнено от уточненного плана</t>
  </si>
  <si>
    <t>В %</t>
  </si>
  <si>
    <t>исполнение к уточненному плану</t>
  </si>
  <si>
    <t xml:space="preserve"> Доходы, всего                                                                            </t>
  </si>
  <si>
    <t xml:space="preserve">1. Текущие доходы                                                     </t>
  </si>
  <si>
    <t>Взносы обязательного государственного социального страхования, перечисленные работодателями</t>
  </si>
  <si>
    <t>Индивидуальные взносы обязательного государственного социального страхования</t>
  </si>
  <si>
    <t>Индивидуальные взносы обязательного государственного социального страхования, перечисленные физическими лицами, которые заключили индивидуальнный договор</t>
  </si>
  <si>
    <t>Взносы обязательного государственного социального страхования, перечисленные обладателями предпринимательского патента</t>
  </si>
  <si>
    <t>Проценты на остатки денежных средств бюджета государственного социального страхования на текущих счетах в банковских учреждениях</t>
  </si>
  <si>
    <t>Трансферты из государственного бюджета бюджету государственного социального страхования для социальных выплат</t>
  </si>
  <si>
    <t>Компенсация разницы в тарифах обязательного государственного социального страхования в сфере сельскохозяйственного производства</t>
  </si>
  <si>
    <t>Трансферты из государственного бюджета для покрытия дефицита бюджета государственного социального страхования</t>
  </si>
  <si>
    <t xml:space="preserve"> Расходы, всего</t>
  </si>
  <si>
    <t>1. Пенсии</t>
  </si>
  <si>
    <t>2. Ежемесячные выплаты</t>
  </si>
  <si>
    <t>3. Пособия</t>
  </si>
  <si>
    <t>4. Компенсации</t>
  </si>
  <si>
    <t>5. Денежная помощь</t>
  </si>
  <si>
    <t>Дефицит (–); Остаток(+)</t>
  </si>
  <si>
    <t>Источники финансирования, всего</t>
  </si>
  <si>
    <t>в том числе:</t>
  </si>
  <si>
    <t>Остаток денежных средств распологаемых на конец отчетного периода, всего</t>
  </si>
  <si>
    <t xml:space="preserve">       -  Остаток денежных средств на конец отчетного периода на текущих счетах</t>
  </si>
  <si>
    <t xml:space="preserve">       -      Резервный фонд, всего</t>
  </si>
  <si>
    <t xml:space="preserve">      - Остаток денежных средств на начало года на текущих счетах</t>
  </si>
  <si>
    <t>Остаток денежных средств распологаемых на начало бюджетного года, всего</t>
  </si>
  <si>
    <t>Государственные ценные бумаги, всего</t>
  </si>
  <si>
    <t xml:space="preserve">     - приобретение государственных ценных бумаг в отчетном периоде, (-)</t>
  </si>
  <si>
    <t xml:space="preserve">     - доходы от продажи государственных ценных бумаг в отчетном периоде, (+)</t>
  </si>
  <si>
    <t>Примечание: Задолжности перед получателями пособий на конец отчетного периода</t>
  </si>
  <si>
    <t>пенсии финансируемые из бюджета государственного социального страхования</t>
  </si>
  <si>
    <t>пенсии финансируемые из государственного бюджета и социальные пособия</t>
  </si>
  <si>
    <t>ежемесячные государственные пособия участникам войны</t>
  </si>
  <si>
    <t>пособии семьям с детьми, финансируемые из государственного бюджета</t>
  </si>
  <si>
    <t>компенсации и материальная помощь участникам ликвидации аварии на Чернобыльской АЭС, компенсация взамен продуктам питания</t>
  </si>
  <si>
    <t>ежемесячные персональные государственные пособия за особые заслуги перед государством</t>
  </si>
  <si>
    <t>пожизненные пособия спортсменам высокого класса</t>
  </si>
  <si>
    <t>социальная помощь</t>
  </si>
  <si>
    <t>Займы, предоставленные другими финансовыми учреждениями, всего</t>
  </si>
  <si>
    <t>Погашение займов, предоставленных другими финансовыми учреждениями (-)</t>
  </si>
  <si>
    <t>Форма №. 2.1 НКСС</t>
  </si>
  <si>
    <t>Утвержденная</t>
  </si>
  <si>
    <t>приказом Министерства Финансов</t>
  </si>
  <si>
    <t>об исполнении бюджета государственного социального страхования по расходной части</t>
  </si>
  <si>
    <r>
      <t xml:space="preserve">Периодичность: </t>
    </r>
    <r>
      <rPr>
        <sz val="10"/>
        <rFont val="Times New Roman"/>
        <family val="1"/>
      </rPr>
      <t>ежеквартально, ежегодно</t>
    </r>
  </si>
  <si>
    <t>(тыс. леев)</t>
  </si>
  <si>
    <t>№. п/п</t>
  </si>
  <si>
    <t>Профинансировано Министерством финансов</t>
  </si>
  <si>
    <t>исполнено /  перечислено</t>
  </si>
  <si>
    <t>Расходы</t>
  </si>
  <si>
    <t>фактические</t>
  </si>
  <si>
    <t>оплачено</t>
  </si>
  <si>
    <t>дебиторская</t>
  </si>
  <si>
    <t>кредиторская</t>
  </si>
  <si>
    <t>Задолжность перед получателями</t>
  </si>
  <si>
    <t>РАСХОДЫ - ВСЕГО</t>
  </si>
  <si>
    <t>Пенсии по возрасту</t>
  </si>
  <si>
    <t>Пенсии по инвалидности</t>
  </si>
  <si>
    <t>Пенсии по случаю потери кормильца</t>
  </si>
  <si>
    <t>Пенсии за выслугу лет</t>
  </si>
  <si>
    <t>Пенсии депутатам</t>
  </si>
  <si>
    <t>Пенсии членам Правительства</t>
  </si>
  <si>
    <t>Пенсии государственным служащим</t>
  </si>
  <si>
    <t>Пенсии местным выборным лицам</t>
  </si>
  <si>
    <t>Пенсии сотрудникам таможенных органов</t>
  </si>
  <si>
    <t>Остаточная сумма после частичной выплаты пенсий пенсионерам, содержащимся в учреждениях опеки и попечительства</t>
  </si>
  <si>
    <t>Пособия по временной нетрудоспособности в связи с производственными травмами или профессиональными заболеваниями</t>
  </si>
  <si>
    <t>Пособия по инвалидности</t>
  </si>
  <si>
    <t>Пособия на погребение, для получателей пенсий социального страхования</t>
  </si>
  <si>
    <t>Пособия на погребение, для работающих</t>
  </si>
  <si>
    <t>Пособия на погребение, для безработных</t>
  </si>
  <si>
    <t>Пособия по временной нетрудоспособности</t>
  </si>
  <si>
    <t>Пособия по материнству</t>
  </si>
  <si>
    <t>Пособие по безработице и социальные выплаты безработным</t>
  </si>
  <si>
    <t>Расходы на оздоровление застрахованных лиц посредством санаторно-курортного лечения и реабилитации</t>
  </si>
  <si>
    <t>Расходы на приобретение путевок на санаторное лечение для ветеранов</t>
  </si>
  <si>
    <t>Расходы на выдачу пенсий, пособий и компенсаций, в том числе посредством почтовых переводов</t>
  </si>
  <si>
    <t>Расходы на банковское обслуживание</t>
  </si>
  <si>
    <t>Затраты на содержание Национальной кассы социального страхования</t>
  </si>
  <si>
    <t>1.Пенсии</t>
  </si>
  <si>
    <t>Пенсии военнослужащим срочной службы и членам их семей</t>
  </si>
  <si>
    <t>Пенсии участникам ликвидации последствий аварии на Чернобыльской АЭС</t>
  </si>
  <si>
    <t xml:space="preserve">Пенсии государственным служащим </t>
  </si>
  <si>
    <t>Пенсии прокурорам и судьям</t>
  </si>
  <si>
    <t>Социальные пособия</t>
  </si>
  <si>
    <t>Ежемесячные государственные пособия инвалидам войны, участникам второй мировой войны и их семьям</t>
  </si>
  <si>
    <t>Социальные пособия по уходу за инвалидами</t>
  </si>
  <si>
    <t>Ежемесячные государственные пособия получателям пенсий, установленных в государственной системе социального страхования</t>
  </si>
  <si>
    <t>Ежемесячные персональные государственные пособия за особые заслуги перед государством</t>
  </si>
  <si>
    <t>Единовременное пособие при рождении ребенка для незастрахованных лиц</t>
  </si>
  <si>
    <t>Ежемесячное пособие по уходу за ребенком до достижения им возраста полутора лет для незастрахованных лиц</t>
  </si>
  <si>
    <t>Пожизненные пособия спортсменам</t>
  </si>
  <si>
    <t>Адресные компенсации некоторым категориям населения</t>
  </si>
  <si>
    <t>Компенсации и материальная помощь участникам ликвидации последствий аварии на Чернобыльской АЭС и их семьям</t>
  </si>
  <si>
    <t>Капитализированные повременные платежи</t>
  </si>
  <si>
    <t>Социальная помощь</t>
  </si>
  <si>
    <t>Пособие на погребение для незастрахованных лиц</t>
  </si>
  <si>
    <t>Займы от других финансовых учреждениях, согласно контракту (+)</t>
  </si>
  <si>
    <t>Индивидуальные взносы обязательного государственного социального страхования, перечисленные физическими лицами-собственниками сельскохозяйственных земель</t>
  </si>
  <si>
    <t xml:space="preserve">I. Coбственные доходы </t>
  </si>
  <si>
    <t xml:space="preserve">II. Трансферты </t>
  </si>
  <si>
    <t>1.Трансферты из государственного бюджета бюджету государственного социального страхования</t>
  </si>
  <si>
    <t>1.1 Взносы обязательного государственного социального страхования</t>
  </si>
  <si>
    <t>1.2. Прочие доходы от предпринимательской деятельности и собственности</t>
  </si>
  <si>
    <t>Штрафы по платежам в бюджет государственного социального страхования</t>
  </si>
  <si>
    <t>2. Прочие доходы</t>
  </si>
  <si>
    <t>1. Пенсии социального страхования</t>
  </si>
  <si>
    <t xml:space="preserve">7. Банковские и почтовые расходы </t>
  </si>
  <si>
    <t>A. Выплаты социального страхования</t>
  </si>
  <si>
    <t>2. Пособия социального страхования</t>
  </si>
  <si>
    <t>3. Другие выплаты социального страхования</t>
  </si>
  <si>
    <t>4. Затраты на организацию и функционирование государственной системы социального страхования</t>
  </si>
  <si>
    <t>5. Чистое кредитование</t>
  </si>
  <si>
    <t>B. Выплаты социального обеспечения</t>
  </si>
  <si>
    <t>7.  Банковские и почтовые</t>
  </si>
  <si>
    <t>6. Прочие выплаты</t>
  </si>
  <si>
    <t xml:space="preserve">Пособия на погребение вследствие производственной травмы или профессионального заболевания  </t>
  </si>
  <si>
    <t>Расходы на развитие и ведение Государственного регистра индивидуального учета в государственной системе социального страхования</t>
  </si>
  <si>
    <r>
      <t xml:space="preserve">    </t>
    </r>
    <r>
      <rPr>
        <i/>
        <sz val="10"/>
        <rFont val="Times New Roman"/>
        <family val="1"/>
      </rPr>
      <t>в том числе капитальные расходы</t>
    </r>
  </si>
  <si>
    <t>6. Другие выплаты</t>
  </si>
  <si>
    <t>Компенсация разницы установленной пенсии до минимальной пенсии для получателей пенсий социального страхования</t>
  </si>
  <si>
    <t xml:space="preserve">Расходы, связанные с незастрахованными периодами, включенными в застрахованный стаж </t>
  </si>
  <si>
    <t>1.3. Штрафы и административные санкции</t>
  </si>
  <si>
    <t xml:space="preserve">Компенсация списанных сумм взносов на обязательное государственное социальное страхование </t>
  </si>
  <si>
    <t>пособия социального страхования</t>
  </si>
  <si>
    <t>Бюджет государственного социального страхования</t>
  </si>
  <si>
    <t>Ггосударственный бюджет</t>
  </si>
  <si>
    <t>расходы на приобретение путевок на санаторное лечение для ветеранов</t>
  </si>
  <si>
    <t>Пенсии сотрудникам из сферы культуры</t>
  </si>
  <si>
    <t>Ежемесячное пособие по воспитанию ребенка до достижения им возраста 3 лет, для застрахованных лиц</t>
  </si>
  <si>
    <t xml:space="preserve"> Помощь в холодный период  года/ компенсации </t>
  </si>
  <si>
    <t xml:space="preserve"> помощь в холодный период  года</t>
  </si>
  <si>
    <t>5=3-2</t>
  </si>
  <si>
    <t>6=3/2</t>
  </si>
  <si>
    <t>Пенсии некоторым категориям работников гражданской авиации</t>
  </si>
  <si>
    <t>Пенсии и пожизненное содержание прокурорам</t>
  </si>
  <si>
    <t>Пенсии и пожизненное содержание судьям</t>
  </si>
  <si>
    <t>Ежемесячное пособие по воспитанию ребенка до достижения им возраста трех лет, для застрахованных лиц</t>
  </si>
  <si>
    <t>Пособия в случае смерти в результате несчастного случая на производстве или профессионального заболевания</t>
  </si>
  <si>
    <t>Расходы на выдачу пенсий, выплат, пособий и компенсаций, в том числе посредством почтовых переводов</t>
  </si>
  <si>
    <t>Расходы на содержание и развитие информационной системы “Социальная защита” и других информационных компонентов</t>
  </si>
  <si>
    <t>в том числе капитальные вложения</t>
  </si>
  <si>
    <t>Изменение остатка денежных средств</t>
  </si>
  <si>
    <t>Пенсии некоторым категориям работников культуры</t>
  </si>
  <si>
    <t>по состаянию на 1 января 2015 г.</t>
  </si>
  <si>
    <t xml:space="preserve">Пенсии прокурорам </t>
  </si>
  <si>
    <t>Пенсии  судьям</t>
  </si>
  <si>
    <t>Единовременное пособие при рождении ребенка для застрахованных лиц</t>
  </si>
  <si>
    <t xml:space="preserve">Расходы на выдачу пенсий, выплат, пособий и компенсаций, </t>
  </si>
  <si>
    <t>в том числе возврат сумм взносов обязательного государственного социального страхования и индивидуальных взносов государственного социального страхования, на которые получено освобождение (согласно Закону № 199 от 12 июля 2013 года)</t>
  </si>
  <si>
    <t>Дополнительная финансовая поддержка некоторых получателей пенсий и социальных пособий</t>
  </si>
  <si>
    <t>8.Дополнительная финансовая поддержка некоторых получателей пенсий и социальных пособий</t>
  </si>
  <si>
    <t>Форма №2 НКСС</t>
  </si>
  <si>
    <t xml:space="preserve">утверждена Приказом Министерства </t>
  </si>
  <si>
    <t xml:space="preserve">финансов Республики Молдова </t>
  </si>
  <si>
    <t>№ 97 от  28.11.2005 г.</t>
  </si>
  <si>
    <t>по состоянию на 1 января 2015 г.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</si>
</sst>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sz val="12"/>
      <name val="Arial"/>
      <family val="0"/>
    </font>
    <font>
      <sz val="12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justify" wrapText="1"/>
    </xf>
    <xf numFmtId="172" fontId="3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4" fillId="0" borderId="10" xfId="0" applyFont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14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 horizontal="justify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14" fillId="0" borderId="10" xfId="33" applyFont="1" applyFill="1" applyBorder="1" applyAlignment="1">
      <alignment horizontal="left" wrapText="1" readingOrder="1"/>
      <protection/>
    </xf>
    <xf numFmtId="0" fontId="3" fillId="0" borderId="10" xfId="33" applyFont="1" applyFill="1" applyBorder="1" applyAlignment="1">
      <alignment horizontal="justify" wrapText="1" readingOrder="1"/>
      <protection/>
    </xf>
    <xf numFmtId="0" fontId="3" fillId="0" borderId="10" xfId="0" applyFont="1" applyBorder="1" applyAlignment="1">
      <alignment horizontal="justify" wrapText="1" readingOrder="1"/>
    </xf>
    <xf numFmtId="0" fontId="2" fillId="0" borderId="10" xfId="33" applyFont="1" applyFill="1" applyBorder="1" applyAlignment="1">
      <alignment horizontal="justify" wrapText="1" readingOrder="1"/>
      <protection/>
    </xf>
    <xf numFmtId="0" fontId="2" fillId="0" borderId="10" xfId="0" applyFont="1" applyBorder="1" applyAlignment="1">
      <alignment horizontal="justify" wrapText="1" readingOrder="1"/>
    </xf>
    <xf numFmtId="0" fontId="3" fillId="0" borderId="10" xfId="0" applyFont="1" applyFill="1" applyBorder="1" applyAlignment="1">
      <alignment horizontal="justify" wrapText="1" readingOrder="1"/>
    </xf>
    <xf numFmtId="0" fontId="2" fillId="0" borderId="10" xfId="0" applyFont="1" applyFill="1" applyBorder="1" applyAlignment="1">
      <alignment horizontal="justify" wrapText="1" readingOrder="1"/>
    </xf>
    <xf numFmtId="0" fontId="0" fillId="0" borderId="0" xfId="0" applyFont="1" applyAlignment="1">
      <alignment horizontal="justify" wrapText="1" readingOrder="1"/>
    </xf>
    <xf numFmtId="0" fontId="3" fillId="0" borderId="10" xfId="0" applyFont="1" applyFill="1" applyBorder="1" applyAlignment="1">
      <alignment horizontal="justify" wrapText="1" readingOrder="1"/>
    </xf>
    <xf numFmtId="172" fontId="2" fillId="0" borderId="10" xfId="0" applyNumberFormat="1" applyFont="1" applyBorder="1" applyAlignment="1">
      <alignment horizontal="right" vertical="center" wrapText="1"/>
    </xf>
    <xf numFmtId="172" fontId="4" fillId="0" borderId="10" xfId="0" applyNumberFormat="1" applyFont="1" applyBorder="1" applyAlignment="1">
      <alignment horizontal="right" vertical="center"/>
    </xf>
    <xf numFmtId="172" fontId="14" fillId="0" borderId="10" xfId="0" applyNumberFormat="1" applyFont="1" applyBorder="1" applyAlignment="1">
      <alignment vertical="center"/>
    </xf>
    <xf numFmtId="172" fontId="14" fillId="0" borderId="10" xfId="0" applyNumberFormat="1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vertical="center"/>
    </xf>
    <xf numFmtId="172" fontId="3" fillId="0" borderId="10" xfId="0" applyNumberFormat="1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/>
    </xf>
    <xf numFmtId="172" fontId="4" fillId="0" borderId="10" xfId="0" applyNumberFormat="1" applyFont="1" applyBorder="1" applyAlignment="1">
      <alignment vertical="center" wrapText="1"/>
    </xf>
    <xf numFmtId="172" fontId="2" fillId="0" borderId="10" xfId="0" applyNumberFormat="1" applyFont="1" applyBorder="1" applyAlignment="1">
      <alignment vertical="center"/>
    </xf>
    <xf numFmtId="172" fontId="3" fillId="0" borderId="10" xfId="0" applyNumberFormat="1" applyFont="1" applyBorder="1" applyAlignment="1">
      <alignment horizontal="right" vertical="center"/>
    </xf>
    <xf numFmtId="172" fontId="3" fillId="0" borderId="10" xfId="0" applyNumberFormat="1" applyFont="1" applyFill="1" applyBorder="1" applyAlignment="1">
      <alignment horizontal="right" vertical="center"/>
    </xf>
    <xf numFmtId="172" fontId="2" fillId="0" borderId="10" xfId="0" applyNumberFormat="1" applyFont="1" applyBorder="1" applyAlignment="1">
      <alignment vertical="center" wrapText="1"/>
    </xf>
    <xf numFmtId="172" fontId="1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 vertical="center"/>
    </xf>
    <xf numFmtId="172" fontId="14" fillId="0" borderId="10" xfId="33" applyNumberFormat="1" applyFont="1" applyFill="1" applyBorder="1" applyAlignment="1">
      <alignment vertical="center"/>
      <protection/>
    </xf>
    <xf numFmtId="172" fontId="4" fillId="0" borderId="10" xfId="33" applyNumberFormat="1" applyFont="1" applyFill="1" applyBorder="1" applyAlignment="1">
      <alignment vertical="center" wrapText="1"/>
      <protection/>
    </xf>
    <xf numFmtId="172" fontId="2" fillId="0" borderId="10" xfId="33" applyNumberFormat="1" applyFont="1" applyFill="1" applyBorder="1" applyAlignment="1">
      <alignment horizontal="right" vertical="center"/>
      <protection/>
    </xf>
    <xf numFmtId="172" fontId="2" fillId="0" borderId="10" xfId="33" applyNumberFormat="1" applyFont="1" applyFill="1" applyBorder="1" applyAlignment="1">
      <alignment vertical="center" wrapText="1"/>
      <protection/>
    </xf>
    <xf numFmtId="172" fontId="3" fillId="0" borderId="10" xfId="0" applyNumberFormat="1" applyFont="1" applyBorder="1" applyAlignment="1">
      <alignment vertical="center"/>
    </xf>
    <xf numFmtId="172" fontId="3" fillId="0" borderId="10" xfId="33" applyNumberFormat="1" applyFont="1" applyFill="1" applyBorder="1" applyAlignment="1">
      <alignment vertical="center" wrapText="1"/>
      <protection/>
    </xf>
    <xf numFmtId="172" fontId="3" fillId="0" borderId="10" xfId="0" applyNumberFormat="1" applyFont="1" applyBorder="1" applyAlignment="1">
      <alignment vertical="center" wrapText="1"/>
    </xf>
    <xf numFmtId="172" fontId="8" fillId="0" borderId="10" xfId="0" applyNumberFormat="1" applyFont="1" applyFill="1" applyBorder="1" applyAlignment="1">
      <alignment horizontal="right" vertical="center"/>
    </xf>
    <xf numFmtId="172" fontId="8" fillId="0" borderId="10" xfId="0" applyNumberFormat="1" applyFont="1" applyBorder="1" applyAlignment="1">
      <alignment vertical="center" wrapText="1"/>
    </xf>
    <xf numFmtId="172" fontId="2" fillId="0" borderId="10" xfId="33" applyNumberFormat="1" applyFont="1" applyFill="1" applyBorder="1" applyAlignment="1">
      <alignment vertical="center"/>
      <protection/>
    </xf>
    <xf numFmtId="172" fontId="2" fillId="0" borderId="10" xfId="0" applyNumberFormat="1" applyFont="1" applyBorder="1" applyAlignment="1">
      <alignment vertical="center" wrapText="1"/>
    </xf>
    <xf numFmtId="172" fontId="2" fillId="0" borderId="10" xfId="0" applyNumberFormat="1" applyFont="1" applyFill="1" applyBorder="1" applyAlignment="1">
      <alignment horizontal="right" vertical="center"/>
    </xf>
    <xf numFmtId="172" fontId="2" fillId="0" borderId="10" xfId="33" applyNumberFormat="1" applyFont="1" applyFill="1" applyBorder="1" applyAlignment="1">
      <alignment vertical="center" wrapText="1"/>
      <protection/>
    </xf>
    <xf numFmtId="0" fontId="2" fillId="0" borderId="10" xfId="33" applyFont="1" applyFill="1" applyBorder="1" applyAlignment="1">
      <alignment wrapText="1"/>
      <protection/>
    </xf>
    <xf numFmtId="172" fontId="2" fillId="0" borderId="10" xfId="0" applyNumberFormat="1" applyFont="1" applyBorder="1" applyAlignment="1">
      <alignment horizontal="right" wrapText="1"/>
    </xf>
    <xf numFmtId="172" fontId="2" fillId="0" borderId="10" xfId="0" applyNumberFormat="1" applyFont="1" applyBorder="1" applyAlignment="1">
      <alignment horizontal="right" vertical="center"/>
    </xf>
    <xf numFmtId="172" fontId="17" fillId="0" borderId="10" xfId="0" applyNumberFormat="1" applyFont="1" applyBorder="1" applyAlignment="1">
      <alignment horizontal="right" vertical="center" wrapText="1"/>
    </xf>
    <xf numFmtId="172" fontId="18" fillId="0" borderId="10" xfId="0" applyNumberFormat="1" applyFont="1" applyBorder="1" applyAlignment="1">
      <alignment vertical="center" wrapText="1"/>
    </xf>
    <xf numFmtId="172" fontId="17" fillId="0" borderId="10" xfId="0" applyNumberFormat="1" applyFont="1" applyBorder="1" applyAlignment="1">
      <alignment vertical="center" wrapText="1"/>
    </xf>
    <xf numFmtId="172" fontId="19" fillId="0" borderId="10" xfId="0" applyNumberFormat="1" applyFont="1" applyBorder="1" applyAlignment="1">
      <alignment vertical="center" wrapText="1"/>
    </xf>
    <xf numFmtId="172" fontId="20" fillId="0" borderId="10" xfId="0" applyNumberFormat="1" applyFont="1" applyBorder="1" applyAlignment="1">
      <alignment vertical="center" wrapText="1"/>
    </xf>
    <xf numFmtId="172" fontId="19" fillId="0" borderId="10" xfId="0" applyNumberFormat="1" applyFont="1" applyBorder="1" applyAlignment="1">
      <alignment horizontal="right" vertical="center" wrapText="1"/>
    </xf>
    <xf numFmtId="172" fontId="20" fillId="0" borderId="10" xfId="0" applyNumberFormat="1" applyFont="1" applyFill="1" applyBorder="1" applyAlignment="1">
      <alignment horizontal="right" vertical="center" wrapText="1"/>
    </xf>
    <xf numFmtId="177" fontId="19" fillId="0" borderId="10" xfId="33" applyNumberFormat="1" applyFont="1" applyFill="1" applyBorder="1" applyAlignment="1">
      <alignment horizontal="right" wrapText="1"/>
      <protection/>
    </xf>
    <xf numFmtId="172" fontId="20" fillId="0" borderId="10" xfId="0" applyNumberFormat="1" applyFont="1" applyBorder="1" applyAlignment="1">
      <alignment horizontal="right" vertical="center" wrapText="1"/>
    </xf>
    <xf numFmtId="172" fontId="20" fillId="0" borderId="10" xfId="0" applyNumberFormat="1" applyFont="1" applyBorder="1" applyAlignment="1">
      <alignment wrapText="1"/>
    </xf>
    <xf numFmtId="177" fontId="20" fillId="0" borderId="10" xfId="0" applyNumberFormat="1" applyFont="1" applyFill="1" applyBorder="1" applyAlignment="1">
      <alignment horizontal="right" wrapText="1"/>
    </xf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right" vertical="center" wrapText="1"/>
    </xf>
    <xf numFmtId="172" fontId="17" fillId="0" borderId="10" xfId="34" applyNumberFormat="1" applyFont="1" applyFill="1" applyBorder="1" applyAlignment="1">
      <alignment vertical="center" wrapText="1"/>
      <protection/>
    </xf>
    <xf numFmtId="172" fontId="17" fillId="0" borderId="10" xfId="0" applyNumberFormat="1" applyFont="1" applyBorder="1" applyAlignment="1">
      <alignment vertical="center" wrapText="1"/>
    </xf>
    <xf numFmtId="172" fontId="17" fillId="0" borderId="10" xfId="0" applyNumberFormat="1" applyFont="1" applyBorder="1" applyAlignment="1">
      <alignment vertical="center"/>
    </xf>
    <xf numFmtId="172" fontId="17" fillId="0" borderId="10" xfId="0" applyNumberFormat="1" applyFont="1" applyFill="1" applyBorder="1" applyAlignment="1">
      <alignment vertical="center" wrapText="1"/>
    </xf>
    <xf numFmtId="172" fontId="21" fillId="0" borderId="10" xfId="0" applyNumberFormat="1" applyFont="1" applyFill="1" applyBorder="1" applyAlignment="1">
      <alignment horizontal="right" vertical="center"/>
    </xf>
    <xf numFmtId="172" fontId="2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/>
    </xf>
    <xf numFmtId="172" fontId="20" fillId="0" borderId="10" xfId="0" applyNumberFormat="1" applyFont="1" applyBorder="1" applyAlignment="1">
      <alignment vertical="center" wrapText="1"/>
    </xf>
    <xf numFmtId="172" fontId="17" fillId="0" borderId="10" xfId="34" applyNumberFormat="1" applyFont="1" applyFill="1" applyBorder="1" applyAlignment="1">
      <alignment horizontal="right" vertical="center"/>
      <protection/>
    </xf>
    <xf numFmtId="172" fontId="18" fillId="0" borderId="10" xfId="34" applyNumberFormat="1" applyFont="1" applyFill="1" applyBorder="1" applyAlignment="1">
      <alignment vertical="center" wrapText="1"/>
      <protection/>
    </xf>
    <xf numFmtId="177" fontId="17" fillId="0" borderId="10" xfId="33" applyNumberFormat="1" applyFont="1" applyFill="1" applyBorder="1" applyAlignment="1">
      <alignment horizontal="right" vertical="center" wrapText="1"/>
      <protection/>
    </xf>
    <xf numFmtId="177" fontId="17" fillId="0" borderId="10" xfId="0" applyNumberFormat="1" applyFont="1" applyFill="1" applyBorder="1" applyAlignment="1">
      <alignment horizontal="right" vertical="center" wrapText="1"/>
    </xf>
    <xf numFmtId="172" fontId="21" fillId="0" borderId="10" xfId="34" applyNumberFormat="1" applyFont="1" applyFill="1" applyBorder="1" applyAlignment="1">
      <alignment vertical="center" wrapText="1"/>
      <protection/>
    </xf>
    <xf numFmtId="172" fontId="20" fillId="0" borderId="10" xfId="34" applyNumberFormat="1" applyFont="1" applyFill="1" applyBorder="1" applyAlignment="1">
      <alignment vertical="center"/>
      <protection/>
    </xf>
    <xf numFmtId="172" fontId="18" fillId="0" borderId="10" xfId="0" applyNumberFormat="1" applyFont="1" applyBorder="1" applyAlignment="1">
      <alignment vertical="center" wrapText="1"/>
    </xf>
    <xf numFmtId="172" fontId="18" fillId="0" borderId="10" xfId="34" applyNumberFormat="1" applyFont="1" applyFill="1" applyBorder="1" applyAlignment="1">
      <alignment vertical="center"/>
      <protection/>
    </xf>
    <xf numFmtId="172" fontId="20" fillId="0" borderId="10" xfId="0" applyNumberFormat="1" applyFont="1" applyBorder="1" applyAlignment="1">
      <alignment vertical="center"/>
    </xf>
    <xf numFmtId="172" fontId="17" fillId="0" borderId="10" xfId="0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 horizontal="justify" wrapText="1" readingOrder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2" fontId="17" fillId="0" borderId="10" xfId="34" applyNumberFormat="1" applyFont="1" applyFill="1" applyBorder="1" applyAlignment="1">
      <alignment vertical="center" wrapText="1"/>
      <protection/>
    </xf>
    <xf numFmtId="172" fontId="17" fillId="0" borderId="10" xfId="0" applyNumberFormat="1" applyFont="1" applyBorder="1" applyAlignment="1">
      <alignment vertical="center"/>
    </xf>
    <xf numFmtId="172" fontId="17" fillId="0" borderId="10" xfId="33" applyNumberFormat="1" applyFont="1" applyFill="1" applyBorder="1" applyAlignment="1">
      <alignment vertical="center" wrapText="1"/>
      <protection/>
    </xf>
    <xf numFmtId="172" fontId="17" fillId="0" borderId="10" xfId="0" applyNumberFormat="1" applyFont="1" applyFill="1" applyBorder="1" applyAlignment="1">
      <alignment vertical="center"/>
    </xf>
    <xf numFmtId="172" fontId="17" fillId="0" borderId="10" xfId="33" applyNumberFormat="1" applyFont="1" applyFill="1" applyBorder="1" applyAlignment="1">
      <alignment horizontal="right" wrapText="1"/>
      <protection/>
    </xf>
    <xf numFmtId="177" fontId="17" fillId="0" borderId="10" xfId="33" applyNumberFormat="1" applyFont="1" applyFill="1" applyBorder="1" applyAlignment="1">
      <alignment horizontal="right" wrapText="1"/>
      <protection/>
    </xf>
    <xf numFmtId="0" fontId="4" fillId="0" borderId="10" xfId="33" applyFont="1" applyFill="1" applyBorder="1" applyAlignment="1">
      <alignment wrapText="1" readingOrder="1"/>
      <protection/>
    </xf>
    <xf numFmtId="0" fontId="3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2" fillId="0" borderId="10" xfId="33" applyFont="1" applyFill="1" applyBorder="1" applyAlignment="1">
      <alignment horizontal="justify" wrapText="1"/>
      <protection/>
    </xf>
    <xf numFmtId="0" fontId="4" fillId="0" borderId="10" xfId="0" applyFont="1" applyBorder="1" applyAlignment="1">
      <alignment vertical="top" wrapText="1"/>
    </xf>
    <xf numFmtId="0" fontId="2" fillId="0" borderId="10" xfId="33" applyFont="1" applyFill="1" applyBorder="1" applyAlignment="1">
      <alignment horizontal="left" wrapText="1" readingOrder="1"/>
      <protection/>
    </xf>
    <xf numFmtId="0" fontId="3" fillId="0" borderId="10" xfId="33" applyNumberFormat="1" applyFont="1" applyFill="1" applyBorder="1" applyAlignment="1">
      <alignment horizontal="justify" wrapText="1" readingOrder="1"/>
      <protection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0" fontId="14" fillId="0" borderId="0" xfId="0" applyFont="1" applyAlignment="1">
      <alignment horizontal="right"/>
    </xf>
    <xf numFmtId="0" fontId="24" fillId="0" borderId="0" xfId="0" applyFont="1" applyAlignment="1">
      <alignment/>
    </xf>
    <xf numFmtId="0" fontId="3" fillId="0" borderId="0" xfId="0" applyFont="1" applyAlignment="1">
      <alignment horizontal="left" indent="15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14" fillId="0" borderId="10" xfId="0" applyNumberFormat="1" applyFont="1" applyFill="1" applyBorder="1" applyAlignment="1">
      <alignment horizontal="left" vertical="justify" wrapText="1"/>
    </xf>
    <xf numFmtId="0" fontId="2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/>
    </xf>
    <xf numFmtId="0" fontId="4" fillId="0" borderId="10" xfId="33" applyFont="1" applyFill="1" applyBorder="1" applyAlignment="1">
      <alignment wrapText="1"/>
      <protection/>
    </xf>
    <xf numFmtId="0" fontId="3" fillId="0" borderId="10" xfId="33" applyFont="1" applyFill="1" applyBorder="1" applyAlignment="1">
      <alignment wrapText="1"/>
      <protection/>
    </xf>
    <xf numFmtId="0" fontId="2" fillId="0" borderId="10" xfId="0" applyFont="1" applyBorder="1" applyAlignment="1">
      <alignment wrapText="1"/>
    </xf>
    <xf numFmtId="172" fontId="4" fillId="0" borderId="10" xfId="0" applyNumberFormat="1" applyFont="1" applyBorder="1" applyAlignment="1">
      <alignment horizontal="right" wrapText="1"/>
    </xf>
    <xf numFmtId="172" fontId="3" fillId="0" borderId="10" xfId="0" applyNumberFormat="1" applyFont="1" applyBorder="1" applyAlignment="1">
      <alignment horizontal="right" wrapText="1"/>
    </xf>
    <xf numFmtId="172" fontId="2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justify" wrapText="1"/>
    </xf>
    <xf numFmtId="172" fontId="3" fillId="0" borderId="11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justify" wrapText="1"/>
    </xf>
    <xf numFmtId="172" fontId="3" fillId="0" borderId="0" xfId="0" applyNumberFormat="1" applyFont="1" applyBorder="1" applyAlignment="1">
      <alignment horizontal="right" wrapText="1"/>
    </xf>
    <xf numFmtId="0" fontId="4" fillId="0" borderId="12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172" fontId="3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3" xfId="33" applyFont="1" applyFill="1" applyBorder="1" applyAlignment="1">
      <alignment horizontal="left" wrapText="1" readingOrder="1"/>
      <protection/>
    </xf>
    <xf numFmtId="0" fontId="3" fillId="0" borderId="14" xfId="33" applyFont="1" applyFill="1" applyBorder="1" applyAlignment="1">
      <alignment horizontal="left" wrapText="1" readingOrder="1"/>
      <protection/>
    </xf>
    <xf numFmtId="0" fontId="3" fillId="0" borderId="15" xfId="33" applyFont="1" applyFill="1" applyBorder="1" applyAlignment="1">
      <alignment horizontal="left" wrapText="1" readingOrder="1"/>
      <protection/>
    </xf>
    <xf numFmtId="0" fontId="2" fillId="0" borderId="15" xfId="0" applyFont="1" applyBorder="1" applyAlignment="1">
      <alignment vertical="top" wrapText="1"/>
    </xf>
    <xf numFmtId="0" fontId="1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 readingOrder="1"/>
    </xf>
    <xf numFmtId="0" fontId="0" fillId="0" borderId="10" xfId="0" applyFont="1" applyBorder="1" applyAlignment="1">
      <alignment horizontal="center" vertical="top" wrapText="1" readingOrder="1"/>
    </xf>
    <xf numFmtId="0" fontId="1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lanul general si secundar de finantare" xfId="33"/>
    <cellStyle name="Normal_Planul general si secundar de finantare_F.2.1CNAS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zoomScaleSheetLayoutView="75" zoomScalePageLayoutView="0" workbookViewId="0" topLeftCell="A1">
      <selection activeCell="A9" sqref="A9:G9"/>
    </sheetView>
  </sheetViews>
  <sheetFormatPr defaultColWidth="9.140625" defaultRowHeight="12.75"/>
  <cols>
    <col min="1" max="1" width="36.8515625" style="17" customWidth="1"/>
    <col min="2" max="7" width="11.8515625" style="17" customWidth="1"/>
  </cols>
  <sheetData>
    <row r="1" spans="5:7" ht="12.75">
      <c r="E1" s="175" t="s">
        <v>5</v>
      </c>
      <c r="F1" s="175"/>
      <c r="G1" s="175"/>
    </row>
    <row r="2" ht="6.75" customHeight="1"/>
    <row r="3" spans="2:7" ht="12.75">
      <c r="B3" s="138"/>
      <c r="C3" s="138"/>
      <c r="D3" s="138"/>
      <c r="E3" s="176" t="s">
        <v>166</v>
      </c>
      <c r="F3" s="176"/>
      <c r="G3" s="176"/>
    </row>
    <row r="4" spans="1:7" ht="12.75">
      <c r="A4" s="139"/>
      <c r="B4" s="138"/>
      <c r="C4" s="176" t="s">
        <v>167</v>
      </c>
      <c r="D4" s="176"/>
      <c r="E4" s="176"/>
      <c r="F4" s="176"/>
      <c r="G4" s="176"/>
    </row>
    <row r="5" spans="1:7" ht="12.75">
      <c r="A5" s="140"/>
      <c r="B5" s="138"/>
      <c r="C5" s="138"/>
      <c r="D5" s="138"/>
      <c r="E5" s="176" t="s">
        <v>168</v>
      </c>
      <c r="F5" s="176"/>
      <c r="G5" s="176"/>
    </row>
    <row r="6" spans="1:7" ht="12.75">
      <c r="A6" s="139"/>
      <c r="B6" s="138"/>
      <c r="C6" s="138"/>
      <c r="D6" s="138"/>
      <c r="E6" s="176" t="s">
        <v>169</v>
      </c>
      <c r="F6" s="176"/>
      <c r="G6" s="176"/>
    </row>
    <row r="7" spans="1:7" ht="13.5">
      <c r="A7" s="177" t="s">
        <v>3</v>
      </c>
      <c r="B7" s="178"/>
      <c r="C7" s="178"/>
      <c r="D7" s="178"/>
      <c r="E7" s="178"/>
      <c r="F7" s="178"/>
      <c r="G7" s="178"/>
    </row>
    <row r="8" spans="1:7" ht="13.5">
      <c r="A8" s="177" t="s">
        <v>4</v>
      </c>
      <c r="B8" s="178"/>
      <c r="C8" s="178"/>
      <c r="D8" s="178"/>
      <c r="E8" s="178"/>
      <c r="F8" s="178"/>
      <c r="G8" s="178"/>
    </row>
    <row r="9" spans="1:7" ht="13.5">
      <c r="A9" s="177" t="s">
        <v>170</v>
      </c>
      <c r="B9" s="178"/>
      <c r="C9" s="178"/>
      <c r="D9" s="178"/>
      <c r="E9" s="178"/>
      <c r="F9" s="178"/>
      <c r="G9" s="178"/>
    </row>
    <row r="10" ht="9.75" customHeight="1">
      <c r="A10" s="141"/>
    </row>
    <row r="11" ht="12.75">
      <c r="A11" s="29" t="s">
        <v>58</v>
      </c>
    </row>
    <row r="12" spans="1:7" ht="12.75">
      <c r="A12" s="179" t="s">
        <v>6</v>
      </c>
      <c r="B12" s="181" t="s">
        <v>7</v>
      </c>
      <c r="C12" s="181"/>
      <c r="D12" s="181" t="s">
        <v>10</v>
      </c>
      <c r="E12" s="181" t="s">
        <v>11</v>
      </c>
      <c r="F12" s="18" t="s">
        <v>12</v>
      </c>
      <c r="G12" s="18" t="s">
        <v>14</v>
      </c>
    </row>
    <row r="13" spans="1:7" ht="33.75" customHeight="1">
      <c r="A13" s="180"/>
      <c r="B13" s="18" t="s">
        <v>8</v>
      </c>
      <c r="C13" s="18" t="s">
        <v>9</v>
      </c>
      <c r="D13" s="182"/>
      <c r="E13" s="182"/>
      <c r="F13" s="18" t="s">
        <v>13</v>
      </c>
      <c r="G13" s="18" t="s">
        <v>15</v>
      </c>
    </row>
    <row r="14" spans="1:7" ht="12.75">
      <c r="A14" s="142"/>
      <c r="B14" s="19">
        <v>1</v>
      </c>
      <c r="C14" s="19">
        <v>2</v>
      </c>
      <c r="D14" s="19">
        <v>3</v>
      </c>
      <c r="E14" s="19">
        <v>4</v>
      </c>
      <c r="F14" s="19" t="s">
        <v>146</v>
      </c>
      <c r="G14" s="19" t="s">
        <v>147</v>
      </c>
    </row>
    <row r="15" spans="1:7" s="9" customFormat="1" ht="20.25" customHeight="1">
      <c r="A15" s="143" t="s">
        <v>16</v>
      </c>
      <c r="B15" s="50">
        <f>B16+B29</f>
        <v>12035836.6</v>
      </c>
      <c r="C15" s="50">
        <f>C16+C29</f>
        <v>12192372.5</v>
      </c>
      <c r="D15" s="50">
        <f>D16+D29</f>
        <v>12028789</v>
      </c>
      <c r="E15" s="50">
        <f>E16+E29</f>
        <v>12028789</v>
      </c>
      <c r="F15" s="50">
        <f>F16+F29</f>
        <v>-163583.50000000047</v>
      </c>
      <c r="G15" s="50">
        <v>99.1</v>
      </c>
    </row>
    <row r="16" spans="1:7" s="9" customFormat="1" ht="12.75">
      <c r="A16" s="144" t="s">
        <v>113</v>
      </c>
      <c r="B16" s="50">
        <v>8573149.2</v>
      </c>
      <c r="C16" s="50">
        <f>C17+C28</f>
        <v>8366287.600000001</v>
      </c>
      <c r="D16" s="50">
        <f>D17+D28</f>
        <v>8368646</v>
      </c>
      <c r="E16" s="50">
        <f>E17+E28</f>
        <v>8368646</v>
      </c>
      <c r="F16" s="62">
        <f>D16-C16</f>
        <v>2358.399999999441</v>
      </c>
      <c r="G16" s="62">
        <v>99</v>
      </c>
    </row>
    <row r="17" spans="1:7" s="10" customFormat="1" ht="13.5">
      <c r="A17" s="144" t="s">
        <v>17</v>
      </c>
      <c r="B17" s="51">
        <v>8570449.2</v>
      </c>
      <c r="C17" s="51">
        <f>C18+C24</f>
        <v>8362387.600000001</v>
      </c>
      <c r="D17" s="51">
        <f>D18+D24</f>
        <v>8364310</v>
      </c>
      <c r="E17" s="51">
        <f>E18+E24</f>
        <v>8364310</v>
      </c>
      <c r="F17" s="62">
        <f aca="true" t="shared" si="0" ref="F17:F25">D17-C17</f>
        <v>1922.3999999994412</v>
      </c>
      <c r="G17" s="62">
        <v>99</v>
      </c>
    </row>
    <row r="18" spans="1:7" ht="26.25" customHeight="1">
      <c r="A18" s="145" t="s">
        <v>116</v>
      </c>
      <c r="B18" s="52">
        <v>8569729.2</v>
      </c>
      <c r="C18" s="52">
        <f>C19+C20+C21+C22+C23</f>
        <v>8361667.600000001</v>
      </c>
      <c r="D18" s="52">
        <f>D19+D20+D21+D22+D23</f>
        <v>8362603.5</v>
      </c>
      <c r="E18" s="52">
        <f>E19+E20+E21+E22+E23</f>
        <v>8362603.5</v>
      </c>
      <c r="F18" s="62">
        <f t="shared" si="0"/>
        <v>935.8999999994412</v>
      </c>
      <c r="G18" s="62">
        <v>99</v>
      </c>
    </row>
    <row r="19" spans="1:7" ht="38.25">
      <c r="A19" s="36" t="s">
        <v>18</v>
      </c>
      <c r="B19" s="54">
        <v>6727636.8</v>
      </c>
      <c r="C19" s="54">
        <v>6562393.3</v>
      </c>
      <c r="D19" s="55">
        <v>6544499.5</v>
      </c>
      <c r="E19" s="56">
        <v>6544499.5</v>
      </c>
      <c r="F19" s="62">
        <f t="shared" si="0"/>
        <v>-17893.799999999814</v>
      </c>
      <c r="G19" s="62">
        <v>99</v>
      </c>
    </row>
    <row r="20" spans="1:7" ht="25.5">
      <c r="A20" s="36" t="s">
        <v>19</v>
      </c>
      <c r="B20" s="54">
        <v>1795330.2</v>
      </c>
      <c r="C20" s="54">
        <v>1751312.1</v>
      </c>
      <c r="D20" s="55">
        <v>1772002.7</v>
      </c>
      <c r="E20" s="56">
        <v>1772002.7</v>
      </c>
      <c r="F20" s="62">
        <f t="shared" si="0"/>
        <v>20690.59999999986</v>
      </c>
      <c r="G20" s="62">
        <v>99.3</v>
      </c>
    </row>
    <row r="21" spans="1:7" ht="63.75">
      <c r="A21" s="33" t="s">
        <v>112</v>
      </c>
      <c r="B21" s="54">
        <v>7300</v>
      </c>
      <c r="C21" s="54">
        <v>8500</v>
      </c>
      <c r="D21" s="55">
        <v>8405.3</v>
      </c>
      <c r="E21" s="56">
        <v>8405.3</v>
      </c>
      <c r="F21" s="62">
        <f t="shared" si="0"/>
        <v>-94.70000000000073</v>
      </c>
      <c r="G21" s="62">
        <f aca="true" t="shared" si="1" ref="G21:G32">D21/C21*100</f>
        <v>98.88588235294117</v>
      </c>
    </row>
    <row r="22" spans="1:7" ht="63.75">
      <c r="A22" s="25" t="s">
        <v>20</v>
      </c>
      <c r="B22" s="55">
        <v>4761</v>
      </c>
      <c r="C22" s="55">
        <v>4761</v>
      </c>
      <c r="D22" s="55">
        <v>4401.1</v>
      </c>
      <c r="E22" s="56">
        <v>4401.1</v>
      </c>
      <c r="F22" s="62">
        <f t="shared" si="0"/>
        <v>-359.89999999999964</v>
      </c>
      <c r="G22" s="62">
        <f t="shared" si="1"/>
        <v>92.44066372610796</v>
      </c>
    </row>
    <row r="23" spans="1:7" ht="50.25" customHeight="1">
      <c r="A23" s="25" t="s">
        <v>21</v>
      </c>
      <c r="B23" s="55">
        <v>34701.2</v>
      </c>
      <c r="C23" s="55">
        <v>34701.2</v>
      </c>
      <c r="D23" s="55">
        <v>33294.9</v>
      </c>
      <c r="E23" s="56">
        <v>33294.9</v>
      </c>
      <c r="F23" s="56">
        <f t="shared" si="0"/>
        <v>-1406.2999999999956</v>
      </c>
      <c r="G23" s="62">
        <f t="shared" si="1"/>
        <v>95.94740239530623</v>
      </c>
    </row>
    <row r="24" spans="1:7" s="10" customFormat="1" ht="38.25">
      <c r="A24" s="37" t="s">
        <v>117</v>
      </c>
      <c r="B24" s="52">
        <v>720</v>
      </c>
      <c r="C24" s="52">
        <v>720</v>
      </c>
      <c r="D24" s="52">
        <v>1706.5</v>
      </c>
      <c r="E24" s="63">
        <v>1706.5</v>
      </c>
      <c r="F24" s="63">
        <f t="shared" si="0"/>
        <v>986.5</v>
      </c>
      <c r="G24" s="62">
        <f t="shared" si="1"/>
        <v>237.0138888888889</v>
      </c>
    </row>
    <row r="25" spans="1:7" ht="54.75" customHeight="1">
      <c r="A25" s="36" t="s">
        <v>22</v>
      </c>
      <c r="B25" s="55">
        <v>720</v>
      </c>
      <c r="C25" s="55">
        <v>720</v>
      </c>
      <c r="D25" s="55">
        <v>1706.5</v>
      </c>
      <c r="E25" s="56">
        <v>1706.5</v>
      </c>
      <c r="F25" s="56">
        <f t="shared" si="0"/>
        <v>986.5</v>
      </c>
      <c r="G25" s="62">
        <f t="shared" si="1"/>
        <v>237.0138888888889</v>
      </c>
    </row>
    <row r="26" spans="1:7" ht="1.5" customHeight="1">
      <c r="A26" s="37" t="s">
        <v>136</v>
      </c>
      <c r="B26" s="52"/>
      <c r="C26" s="52">
        <v>720</v>
      </c>
      <c r="D26" s="52"/>
      <c r="E26" s="63"/>
      <c r="F26" s="63"/>
      <c r="G26" s="62">
        <f t="shared" si="1"/>
        <v>0</v>
      </c>
    </row>
    <row r="27" spans="1:7" ht="28.5" customHeight="1" hidden="1">
      <c r="A27" s="36" t="s">
        <v>118</v>
      </c>
      <c r="B27" s="55">
        <v>950</v>
      </c>
      <c r="C27" s="55">
        <v>1500</v>
      </c>
      <c r="D27" s="55">
        <v>2330.9</v>
      </c>
      <c r="E27" s="56">
        <v>2330.9</v>
      </c>
      <c r="F27" s="56">
        <v>830.9</v>
      </c>
      <c r="G27" s="62">
        <f t="shared" si="1"/>
        <v>155.39333333333335</v>
      </c>
    </row>
    <row r="28" spans="1:7" s="13" customFormat="1" ht="18" customHeight="1">
      <c r="A28" s="34" t="s">
        <v>119</v>
      </c>
      <c r="B28" s="57">
        <v>2700</v>
      </c>
      <c r="C28" s="57">
        <v>3900</v>
      </c>
      <c r="D28" s="57">
        <v>4336</v>
      </c>
      <c r="E28" s="58">
        <v>4336</v>
      </c>
      <c r="F28" s="58">
        <f>D28-C28</f>
        <v>436</v>
      </c>
      <c r="G28" s="62">
        <f t="shared" si="1"/>
        <v>111.17948717948718</v>
      </c>
    </row>
    <row r="29" spans="1:7" s="9" customFormat="1" ht="14.25" customHeight="1">
      <c r="A29" s="146" t="s">
        <v>114</v>
      </c>
      <c r="B29" s="59">
        <v>3462687.4</v>
      </c>
      <c r="C29" s="59">
        <v>3826084.9</v>
      </c>
      <c r="D29" s="59">
        <v>3660143</v>
      </c>
      <c r="E29" s="59">
        <v>3660143</v>
      </c>
      <c r="F29" s="58">
        <f aca="true" t="shared" si="2" ref="F29:F35">D29-C29</f>
        <v>-165941.8999999999</v>
      </c>
      <c r="G29" s="62">
        <f t="shared" si="1"/>
        <v>95.66287982788882</v>
      </c>
    </row>
    <row r="30" spans="1:7" s="10" customFormat="1" ht="38.25">
      <c r="A30" s="35" t="s">
        <v>115</v>
      </c>
      <c r="B30" s="53">
        <v>3462687.4</v>
      </c>
      <c r="C30" s="53">
        <f>C31+C32+C33+C34+C35</f>
        <v>3826084.9</v>
      </c>
      <c r="D30" s="53">
        <f>D31+D32+D33+D34+D35</f>
        <v>3660143</v>
      </c>
      <c r="E30" s="53">
        <f>E31+E32+E33+E34+E35</f>
        <v>3660143</v>
      </c>
      <c r="F30" s="58">
        <f t="shared" si="2"/>
        <v>-165941.8999999999</v>
      </c>
      <c r="G30" s="62">
        <f t="shared" si="1"/>
        <v>95.66287982788882</v>
      </c>
    </row>
    <row r="31" spans="1:7" s="13" customFormat="1" ht="43.5" customHeight="1">
      <c r="A31" s="30" t="s">
        <v>23</v>
      </c>
      <c r="B31" s="55">
        <v>1865482.6</v>
      </c>
      <c r="C31" s="55">
        <v>1733409.6</v>
      </c>
      <c r="D31" s="55">
        <v>1667467.7</v>
      </c>
      <c r="E31" s="56">
        <v>1667467.7</v>
      </c>
      <c r="F31" s="58">
        <f t="shared" si="2"/>
        <v>-65941.90000000014</v>
      </c>
      <c r="G31" s="62">
        <f t="shared" si="1"/>
        <v>96.19582699899665</v>
      </c>
    </row>
    <row r="32" spans="1:7" s="13" customFormat="1" ht="43.5" customHeight="1">
      <c r="A32" s="127" t="s">
        <v>164</v>
      </c>
      <c r="B32" s="55">
        <v>470487.6</v>
      </c>
      <c r="C32" s="55">
        <v>824750.5</v>
      </c>
      <c r="D32" s="55">
        <v>824750.5</v>
      </c>
      <c r="E32" s="56">
        <v>824750.5</v>
      </c>
      <c r="F32" s="58">
        <f t="shared" si="2"/>
        <v>0</v>
      </c>
      <c r="G32" s="62">
        <f t="shared" si="1"/>
        <v>100</v>
      </c>
    </row>
    <row r="33" spans="1:7" s="13" customFormat="1" ht="51">
      <c r="A33" s="38" t="s">
        <v>24</v>
      </c>
      <c r="B33" s="55">
        <v>44704.3</v>
      </c>
      <c r="C33" s="55">
        <v>45808.3</v>
      </c>
      <c r="D33" s="55">
        <v>45808.3</v>
      </c>
      <c r="E33" s="56">
        <v>45808.3</v>
      </c>
      <c r="F33" s="58">
        <f t="shared" si="2"/>
        <v>0</v>
      </c>
      <c r="G33" s="62">
        <f aca="true" t="shared" si="3" ref="G33:G39">D33/C33*100</f>
        <v>100</v>
      </c>
    </row>
    <row r="34" spans="1:7" s="13" customFormat="1" ht="39" customHeight="1">
      <c r="A34" s="33" t="s">
        <v>137</v>
      </c>
      <c r="B34" s="55">
        <v>581.6</v>
      </c>
      <c r="C34" s="55">
        <v>631.1</v>
      </c>
      <c r="D34" s="55">
        <v>631.1</v>
      </c>
      <c r="E34" s="56">
        <v>631.1</v>
      </c>
      <c r="F34" s="58">
        <f t="shared" si="2"/>
        <v>0</v>
      </c>
      <c r="G34" s="62">
        <f t="shared" si="3"/>
        <v>100</v>
      </c>
    </row>
    <row r="35" spans="1:7" s="13" customFormat="1" ht="42" customHeight="1">
      <c r="A35" s="33" t="s">
        <v>25</v>
      </c>
      <c r="B35" s="55">
        <v>1081431.3</v>
      </c>
      <c r="C35" s="55">
        <v>1221485.4</v>
      </c>
      <c r="D35" s="55">
        <v>1121485.4</v>
      </c>
      <c r="E35" s="56">
        <v>1121485.4</v>
      </c>
      <c r="F35" s="56">
        <f t="shared" si="2"/>
        <v>-100000</v>
      </c>
      <c r="G35" s="62">
        <f t="shared" si="3"/>
        <v>91.81324639655946</v>
      </c>
    </row>
    <row r="36" spans="1:7" s="13" customFormat="1" ht="95.25" customHeight="1">
      <c r="A36" s="128" t="s">
        <v>163</v>
      </c>
      <c r="B36" s="55">
        <v>6088.5</v>
      </c>
      <c r="C36" s="55"/>
      <c r="D36" s="55"/>
      <c r="E36" s="56"/>
      <c r="F36" s="56"/>
      <c r="G36" s="62"/>
    </row>
    <row r="37" spans="1:7" s="9" customFormat="1" ht="21.75" customHeight="1">
      <c r="A37" s="147" t="s">
        <v>26</v>
      </c>
      <c r="B37" s="81">
        <f>B38+B74</f>
        <v>12157801.600000001</v>
      </c>
      <c r="C37" s="81">
        <f>C38+C74</f>
        <v>12271216.7</v>
      </c>
      <c r="D37" s="81">
        <v>12019475.8</v>
      </c>
      <c r="E37" s="81">
        <f>E38+E74</f>
        <v>12010334.7</v>
      </c>
      <c r="F37" s="62">
        <f>D37-C37</f>
        <v>-251740.8999999985</v>
      </c>
      <c r="G37" s="62">
        <f t="shared" si="3"/>
        <v>97.94852534875373</v>
      </c>
    </row>
    <row r="38" spans="1:7" s="9" customFormat="1" ht="13.5">
      <c r="A38" s="148" t="s">
        <v>122</v>
      </c>
      <c r="B38" s="81">
        <f>B39+B54+B65+B67</f>
        <v>9821831.4</v>
      </c>
      <c r="C38" s="81">
        <f>C39+C54+C65+C67+C73</f>
        <v>9713056.6</v>
      </c>
      <c r="D38" s="81">
        <v>9527257.6</v>
      </c>
      <c r="E38" s="81">
        <f>E39+E54+E65+E67</f>
        <v>9538957.1</v>
      </c>
      <c r="F38" s="58">
        <f>D38-C38</f>
        <v>-185799</v>
      </c>
      <c r="G38" s="62">
        <f t="shared" si="3"/>
        <v>98.08712120549158</v>
      </c>
    </row>
    <row r="39" spans="1:7" ht="12.75">
      <c r="A39" s="129" t="s">
        <v>120</v>
      </c>
      <c r="B39" s="81">
        <f>B40+B41+B42+B43+B44+B45+B46+B47+B48+B49+B50+B51+B52+B53</f>
        <v>8181676.200000001</v>
      </c>
      <c r="C39" s="81">
        <f>C40+C41+C42+C43+C44+C45+C46+C47+C48+C49+C50+C51+C52+C53</f>
        <v>8104280.9</v>
      </c>
      <c r="D39" s="81">
        <f>D40+D41+D42+D43+D44+D45+D46+D47+D48+D49+D50+D51+D52+D53</f>
        <v>0</v>
      </c>
      <c r="E39" s="81">
        <f>E40+E41+E42+E43+E44+E45+E46+E47+E48+E49+E50+E51+E52+E53</f>
        <v>8073075.8999999985</v>
      </c>
      <c r="F39" s="56"/>
      <c r="G39" s="62">
        <f t="shared" si="3"/>
        <v>0</v>
      </c>
    </row>
    <row r="40" spans="1:7" ht="12.75">
      <c r="A40" s="127" t="s">
        <v>70</v>
      </c>
      <c r="B40" s="60">
        <v>6474522.9</v>
      </c>
      <c r="C40" s="60">
        <v>6414089</v>
      </c>
      <c r="D40" s="55"/>
      <c r="E40" s="55">
        <v>6405194.2</v>
      </c>
      <c r="F40" s="56"/>
      <c r="G40" s="62"/>
    </row>
    <row r="41" spans="1:7" ht="12.75">
      <c r="A41" s="127" t="s">
        <v>71</v>
      </c>
      <c r="B41" s="60">
        <v>1362635.3</v>
      </c>
      <c r="C41" s="60">
        <v>1340180.4</v>
      </c>
      <c r="D41" s="55"/>
      <c r="E41" s="55">
        <v>1326775.7</v>
      </c>
      <c r="F41" s="56"/>
      <c r="G41" s="62"/>
    </row>
    <row r="42" spans="1:7" ht="12.75">
      <c r="A42" s="127" t="s">
        <v>72</v>
      </c>
      <c r="B42" s="60">
        <v>115584.5</v>
      </c>
      <c r="C42" s="60">
        <v>111446.6</v>
      </c>
      <c r="D42" s="55"/>
      <c r="E42" s="55">
        <v>102664.1</v>
      </c>
      <c r="F42" s="56"/>
      <c r="G42" s="62"/>
    </row>
    <row r="43" spans="1:7" ht="12.75">
      <c r="A43" s="127" t="s">
        <v>73</v>
      </c>
      <c r="B43" s="60">
        <v>716.4</v>
      </c>
      <c r="C43" s="60">
        <v>901</v>
      </c>
      <c r="D43" s="55"/>
      <c r="E43" s="55">
        <v>892.6</v>
      </c>
      <c r="F43" s="56"/>
      <c r="G43" s="62"/>
    </row>
    <row r="44" spans="1:7" ht="25.5">
      <c r="A44" s="127" t="s">
        <v>148</v>
      </c>
      <c r="B44" s="60">
        <v>45641.5</v>
      </c>
      <c r="C44" s="60">
        <v>44487.2</v>
      </c>
      <c r="D44" s="55"/>
      <c r="E44" s="55">
        <v>43896.7</v>
      </c>
      <c r="F44" s="56"/>
      <c r="G44" s="62"/>
    </row>
    <row r="45" spans="1:7" ht="12.75">
      <c r="A45" s="127" t="s">
        <v>74</v>
      </c>
      <c r="B45" s="60">
        <v>12271.9</v>
      </c>
      <c r="C45" s="60">
        <v>12010.9</v>
      </c>
      <c r="D45" s="55"/>
      <c r="E45" s="60">
        <v>11886</v>
      </c>
      <c r="F45" s="56"/>
      <c r="G45" s="62"/>
    </row>
    <row r="46" spans="1:7" ht="12.75">
      <c r="A46" s="127" t="s">
        <v>75</v>
      </c>
      <c r="B46" s="60">
        <v>4917.5</v>
      </c>
      <c r="C46" s="60">
        <v>4830.1</v>
      </c>
      <c r="D46" s="55"/>
      <c r="E46" s="55">
        <v>4692</v>
      </c>
      <c r="F46" s="56"/>
      <c r="G46" s="62"/>
    </row>
    <row r="47" spans="1:7" ht="12.75">
      <c r="A47" s="127" t="s">
        <v>76</v>
      </c>
      <c r="B47" s="60">
        <v>128807.2</v>
      </c>
      <c r="C47" s="60">
        <v>129341.1</v>
      </c>
      <c r="D47" s="55"/>
      <c r="E47" s="55">
        <v>129781.6</v>
      </c>
      <c r="F47" s="56"/>
      <c r="G47" s="62"/>
    </row>
    <row r="48" spans="1:7" ht="12.75">
      <c r="A48" s="127" t="s">
        <v>77</v>
      </c>
      <c r="B48" s="60">
        <v>15239.2</v>
      </c>
      <c r="C48" s="60">
        <v>15169.5</v>
      </c>
      <c r="D48" s="55"/>
      <c r="E48" s="55">
        <v>15109.5</v>
      </c>
      <c r="F48" s="56"/>
      <c r="G48" s="62"/>
    </row>
    <row r="49" spans="1:7" ht="12.75">
      <c r="A49" s="127" t="s">
        <v>78</v>
      </c>
      <c r="B49" s="60">
        <v>447.6</v>
      </c>
      <c r="C49" s="60">
        <v>423.4</v>
      </c>
      <c r="D49" s="55"/>
      <c r="E49" s="55">
        <v>423.3</v>
      </c>
      <c r="F49" s="56"/>
      <c r="G49" s="62"/>
    </row>
    <row r="50" spans="1:7" ht="25.5">
      <c r="A50" s="127" t="s">
        <v>149</v>
      </c>
      <c r="B50" s="60">
        <v>7034.5</v>
      </c>
      <c r="C50" s="60">
        <v>7298.9</v>
      </c>
      <c r="D50" s="55"/>
      <c r="E50" s="55">
        <v>7239.6</v>
      </c>
      <c r="F50" s="56"/>
      <c r="G50" s="62"/>
    </row>
    <row r="51" spans="1:7" ht="12.75">
      <c r="A51" s="127" t="s">
        <v>150</v>
      </c>
      <c r="B51" s="60">
        <v>7524.8</v>
      </c>
      <c r="C51" s="60">
        <v>17806.2</v>
      </c>
      <c r="D51" s="55"/>
      <c r="E51" s="55">
        <v>18176.8</v>
      </c>
      <c r="F51" s="56"/>
      <c r="G51" s="62"/>
    </row>
    <row r="52" spans="1:7" ht="25.5">
      <c r="A52" s="127" t="s">
        <v>157</v>
      </c>
      <c r="B52" s="60">
        <v>191</v>
      </c>
      <c r="C52" s="60">
        <v>175.1</v>
      </c>
      <c r="D52" s="55"/>
      <c r="E52" s="55">
        <v>164.1</v>
      </c>
      <c r="F52" s="56"/>
      <c r="G52" s="62"/>
    </row>
    <row r="53" spans="1:7" ht="51">
      <c r="A53" s="127" t="s">
        <v>79</v>
      </c>
      <c r="B53" s="60">
        <v>6141.9</v>
      </c>
      <c r="C53" s="60">
        <v>6121.5</v>
      </c>
      <c r="D53" s="55"/>
      <c r="E53" s="55">
        <v>6179.7</v>
      </c>
      <c r="F53" s="56"/>
      <c r="G53" s="62"/>
    </row>
    <row r="54" spans="1:7" ht="13.5">
      <c r="A54" s="130" t="s">
        <v>123</v>
      </c>
      <c r="B54" s="51">
        <f>SUM(B55:B64)</f>
        <v>1365702.5</v>
      </c>
      <c r="C54" s="51">
        <f>SUM(C55:C64)</f>
        <v>1341735.9999999998</v>
      </c>
      <c r="D54" s="51"/>
      <c r="E54" s="51">
        <f>SUM(E55:E64)</f>
        <v>1208968.4</v>
      </c>
      <c r="F54" s="56"/>
      <c r="G54" s="62"/>
    </row>
    <row r="55" spans="1:7" ht="38.25">
      <c r="A55" s="127" t="s">
        <v>151</v>
      </c>
      <c r="B55" s="82">
        <v>530366.6</v>
      </c>
      <c r="C55" s="82">
        <v>557224.6</v>
      </c>
      <c r="D55" s="83"/>
      <c r="E55" s="84">
        <v>547501.8</v>
      </c>
      <c r="F55" s="56"/>
      <c r="G55" s="62"/>
    </row>
    <row r="56" spans="1:7" ht="51">
      <c r="A56" s="127" t="s">
        <v>80</v>
      </c>
      <c r="B56" s="82">
        <v>1037.5</v>
      </c>
      <c r="C56" s="82">
        <v>1037.5</v>
      </c>
      <c r="D56" s="84"/>
      <c r="E56" s="84">
        <v>886.1</v>
      </c>
      <c r="F56" s="56"/>
      <c r="G56" s="62"/>
    </row>
    <row r="57" spans="1:7" ht="25.5">
      <c r="A57" s="127" t="s">
        <v>85</v>
      </c>
      <c r="B57" s="82">
        <v>366134.4</v>
      </c>
      <c r="C57" s="82">
        <v>366134.4</v>
      </c>
      <c r="D57" s="85"/>
      <c r="E57" s="84">
        <v>309015.2</v>
      </c>
      <c r="F57" s="56"/>
      <c r="G57" s="62"/>
    </row>
    <row r="58" spans="1:7" ht="12.75">
      <c r="A58" s="127" t="s">
        <v>86</v>
      </c>
      <c r="B58" s="82">
        <v>379260.2</v>
      </c>
      <c r="C58" s="82">
        <v>338852.7</v>
      </c>
      <c r="D58" s="84"/>
      <c r="E58" s="84">
        <v>279108</v>
      </c>
      <c r="F58" s="56"/>
      <c r="G58" s="62"/>
    </row>
    <row r="59" spans="1:7" ht="12.75">
      <c r="A59" s="127" t="s">
        <v>81</v>
      </c>
      <c r="B59" s="82">
        <v>4721.1</v>
      </c>
      <c r="C59" s="82">
        <v>4532.2</v>
      </c>
      <c r="D59" s="84"/>
      <c r="E59" s="84">
        <v>4616</v>
      </c>
      <c r="F59" s="56"/>
      <c r="G59" s="62"/>
    </row>
    <row r="60" spans="1:7" ht="38.25">
      <c r="A60" s="127" t="s">
        <v>152</v>
      </c>
      <c r="B60" s="82">
        <v>230.2</v>
      </c>
      <c r="C60" s="82">
        <v>230.2</v>
      </c>
      <c r="D60" s="83"/>
      <c r="E60" s="84">
        <v>277.9</v>
      </c>
      <c r="F60" s="56"/>
      <c r="G60" s="62"/>
    </row>
    <row r="61" spans="1:7" ht="25.5">
      <c r="A61" s="127" t="s">
        <v>82</v>
      </c>
      <c r="B61" s="82">
        <v>33550</v>
      </c>
      <c r="C61" s="82">
        <v>33550</v>
      </c>
      <c r="D61" s="84"/>
      <c r="E61" s="84">
        <v>32670.9</v>
      </c>
      <c r="F61" s="56"/>
      <c r="G61" s="62"/>
    </row>
    <row r="62" spans="1:7" ht="12.75">
      <c r="A62" s="127" t="s">
        <v>83</v>
      </c>
      <c r="B62" s="82">
        <v>4730</v>
      </c>
      <c r="C62" s="82">
        <v>4730</v>
      </c>
      <c r="D62" s="84"/>
      <c r="E62" s="84">
        <v>4964.3</v>
      </c>
      <c r="F62" s="56"/>
      <c r="G62" s="62"/>
    </row>
    <row r="63" spans="1:7" ht="12.75">
      <c r="A63" s="127" t="s">
        <v>84</v>
      </c>
      <c r="B63" s="82">
        <v>2.2</v>
      </c>
      <c r="C63" s="82">
        <v>2.2</v>
      </c>
      <c r="D63" s="83"/>
      <c r="E63" s="84">
        <v>2.2</v>
      </c>
      <c r="F63" s="56"/>
      <c r="G63" s="62"/>
    </row>
    <row r="64" spans="1:7" ht="25.5">
      <c r="A64" s="127" t="s">
        <v>87</v>
      </c>
      <c r="B64" s="82">
        <v>45670.3</v>
      </c>
      <c r="C64" s="82">
        <v>35442.2</v>
      </c>
      <c r="D64" s="86"/>
      <c r="E64" s="84">
        <v>29926</v>
      </c>
      <c r="F64" s="56"/>
      <c r="G64" s="62"/>
    </row>
    <row r="65" spans="1:7" ht="27">
      <c r="A65" s="130" t="s">
        <v>124</v>
      </c>
      <c r="B65" s="81">
        <f>B66</f>
        <v>30000</v>
      </c>
      <c r="C65" s="81">
        <f>C66</f>
        <v>30000</v>
      </c>
      <c r="D65" s="55"/>
      <c r="E65" s="59">
        <f>E66</f>
        <v>25179</v>
      </c>
      <c r="F65" s="56"/>
      <c r="G65" s="62">
        <f>D65/C65*100</f>
        <v>0</v>
      </c>
    </row>
    <row r="66" spans="1:7" ht="39" customHeight="1">
      <c r="A66" s="127" t="s">
        <v>88</v>
      </c>
      <c r="B66" s="54">
        <v>30000</v>
      </c>
      <c r="C66" s="54">
        <v>30000</v>
      </c>
      <c r="D66" s="62"/>
      <c r="E66" s="56">
        <v>25179</v>
      </c>
      <c r="F66" s="56"/>
      <c r="G66" s="62">
        <f>D66/C66*100</f>
        <v>0</v>
      </c>
    </row>
    <row r="67" spans="1:7" ht="40.5" customHeight="1">
      <c r="A67" s="79" t="s">
        <v>125</v>
      </c>
      <c r="B67" s="90">
        <f>B68+B69+B70+B71</f>
        <v>244452.7</v>
      </c>
      <c r="C67" s="90">
        <f>SUM(C68:C71)</f>
        <v>238042.1</v>
      </c>
      <c r="D67" s="86"/>
      <c r="E67" s="90">
        <f>SUM(E68:E71)</f>
        <v>231733.8</v>
      </c>
      <c r="F67" s="56"/>
      <c r="G67" s="62">
        <f>D67/C67*100</f>
        <v>0</v>
      </c>
    </row>
    <row r="68" spans="1:7" ht="40.5" customHeight="1">
      <c r="A68" s="127" t="s">
        <v>153</v>
      </c>
      <c r="B68" s="82">
        <v>69993.2</v>
      </c>
      <c r="C68" s="82">
        <v>65252.5</v>
      </c>
      <c r="D68" s="83"/>
      <c r="E68" s="84">
        <v>63752.1</v>
      </c>
      <c r="F68" s="56"/>
      <c r="G68" s="62"/>
    </row>
    <row r="69" spans="1:7" ht="18.75" customHeight="1">
      <c r="A69" s="127" t="s">
        <v>91</v>
      </c>
      <c r="B69" s="82">
        <v>17498.3</v>
      </c>
      <c r="C69" s="82">
        <v>15828.4</v>
      </c>
      <c r="D69" s="85"/>
      <c r="E69" s="84">
        <v>15639.1</v>
      </c>
      <c r="F69" s="56"/>
      <c r="G69" s="62"/>
    </row>
    <row r="70" spans="1:7" ht="40.5" customHeight="1">
      <c r="A70" s="127" t="s">
        <v>154</v>
      </c>
      <c r="B70" s="82">
        <v>24680.6</v>
      </c>
      <c r="C70" s="82">
        <v>24680.6</v>
      </c>
      <c r="D70" s="83"/>
      <c r="E70" s="84">
        <v>24471.2</v>
      </c>
      <c r="F70" s="56"/>
      <c r="G70" s="62"/>
    </row>
    <row r="71" spans="1:7" ht="29.25" customHeight="1">
      <c r="A71" s="127" t="s">
        <v>92</v>
      </c>
      <c r="B71" s="82">
        <v>132280.6</v>
      </c>
      <c r="C71" s="82">
        <v>132280.6</v>
      </c>
      <c r="D71" s="83"/>
      <c r="E71" s="84">
        <v>127871.4</v>
      </c>
      <c r="F71" s="56"/>
      <c r="G71" s="62"/>
    </row>
    <row r="72" spans="1:7" ht="18" customHeight="1">
      <c r="A72" s="128" t="s">
        <v>155</v>
      </c>
      <c r="B72" s="88">
        <v>5500</v>
      </c>
      <c r="C72" s="88">
        <v>5500</v>
      </c>
      <c r="D72" s="83"/>
      <c r="E72" s="84">
        <v>4117.7</v>
      </c>
      <c r="F72" s="56"/>
      <c r="G72" s="62"/>
    </row>
    <row r="73" spans="1:7" ht="15.75" customHeight="1">
      <c r="A73" s="149" t="s">
        <v>126</v>
      </c>
      <c r="B73" s="87">
        <v>-1965</v>
      </c>
      <c r="C73" s="89">
        <v>-1002.4</v>
      </c>
      <c r="D73" s="85">
        <v>-927.9</v>
      </c>
      <c r="E73" s="86"/>
      <c r="F73" s="56"/>
      <c r="G73" s="62"/>
    </row>
    <row r="74" spans="1:7" s="10" customFormat="1" ht="13.5">
      <c r="A74" s="148" t="s">
        <v>127</v>
      </c>
      <c r="B74" s="51">
        <f>B75+B76+B77+B78+B79+B80+B81+B82</f>
        <v>2335970.2</v>
      </c>
      <c r="C74" s="51">
        <f>C75+C76+C77+C78+C79+C80+C81+C82</f>
        <v>2558160.0999999996</v>
      </c>
      <c r="D74" s="51">
        <f>D75+D76+D77+D78+D79+D80+D81+D82</f>
        <v>2492218.2</v>
      </c>
      <c r="E74" s="51">
        <f>E75+E76+E77+E78+E79+E80+E81+E82</f>
        <v>2471377.6</v>
      </c>
      <c r="F74" s="58">
        <f aca="true" t="shared" si="4" ref="F74:F83">D74-C74</f>
        <v>-65941.89999999944</v>
      </c>
      <c r="G74" s="62">
        <f aca="true" t="shared" si="5" ref="G74:G82">D74/C74*100</f>
        <v>97.42229190424793</v>
      </c>
    </row>
    <row r="75" spans="1:7" ht="12.75">
      <c r="A75" s="30" t="s">
        <v>27</v>
      </c>
      <c r="B75" s="91">
        <v>178641</v>
      </c>
      <c r="C75" s="92">
        <v>191938.7</v>
      </c>
      <c r="D75" s="93">
        <v>191823.9</v>
      </c>
      <c r="E75" s="93">
        <v>192017.9</v>
      </c>
      <c r="F75" s="90">
        <f t="shared" si="4"/>
        <v>-114.80000000001746</v>
      </c>
      <c r="G75" s="90">
        <f t="shared" si="5"/>
        <v>99.94018923750134</v>
      </c>
    </row>
    <row r="76" spans="1:7" ht="12.75">
      <c r="A76" s="30" t="s">
        <v>28</v>
      </c>
      <c r="B76" s="91">
        <v>444115.3</v>
      </c>
      <c r="C76" s="91">
        <v>423665.3</v>
      </c>
      <c r="D76" s="93">
        <v>423400.8</v>
      </c>
      <c r="E76" s="93">
        <v>419716.9</v>
      </c>
      <c r="F76" s="90">
        <f t="shared" si="4"/>
        <v>-264.5</v>
      </c>
      <c r="G76" s="90">
        <f t="shared" si="5"/>
        <v>99.93756864203888</v>
      </c>
    </row>
    <row r="77" spans="1:7" ht="12.75">
      <c r="A77" s="30" t="s">
        <v>29</v>
      </c>
      <c r="B77" s="91">
        <v>303131.5</v>
      </c>
      <c r="C77" s="91">
        <v>332028.1</v>
      </c>
      <c r="D77" s="93">
        <v>332026.6</v>
      </c>
      <c r="E77" s="93">
        <v>330925</v>
      </c>
      <c r="F77" s="90">
        <f t="shared" si="4"/>
        <v>-1.5</v>
      </c>
      <c r="G77" s="90">
        <f t="shared" si="5"/>
        <v>99.99954823100816</v>
      </c>
    </row>
    <row r="78" spans="1:7" ht="12.75">
      <c r="A78" s="30" t="s">
        <v>30</v>
      </c>
      <c r="B78" s="91">
        <v>83644.9</v>
      </c>
      <c r="C78" s="91">
        <v>87862.7</v>
      </c>
      <c r="D78" s="93">
        <v>87839</v>
      </c>
      <c r="E78" s="93">
        <v>85419.4</v>
      </c>
      <c r="F78" s="90">
        <f t="shared" si="4"/>
        <v>-23.69999999999709</v>
      </c>
      <c r="G78" s="90">
        <f t="shared" si="5"/>
        <v>99.97302609639813</v>
      </c>
    </row>
    <row r="79" spans="1:7" ht="15" customHeight="1">
      <c r="A79" s="30" t="s">
        <v>31</v>
      </c>
      <c r="B79" s="91">
        <v>571279.8</v>
      </c>
      <c r="C79" s="91">
        <v>398633.8</v>
      </c>
      <c r="D79" s="93">
        <v>335479.3</v>
      </c>
      <c r="E79" s="93">
        <v>337622.5</v>
      </c>
      <c r="F79" s="90">
        <f t="shared" si="4"/>
        <v>-63154.5</v>
      </c>
      <c r="G79" s="90">
        <f t="shared" si="5"/>
        <v>84.15726413565532</v>
      </c>
    </row>
    <row r="80" spans="1:7" ht="14.25" customHeight="1">
      <c r="A80" s="30" t="s">
        <v>129</v>
      </c>
      <c r="B80" s="91">
        <v>267172.3</v>
      </c>
      <c r="C80" s="91">
        <v>283145.5</v>
      </c>
      <c r="D80" s="93">
        <v>282596.3</v>
      </c>
      <c r="E80" s="93">
        <v>282686.7</v>
      </c>
      <c r="F80" s="90">
        <f t="shared" si="4"/>
        <v>-549.2000000000116</v>
      </c>
      <c r="G80" s="90">
        <f t="shared" si="5"/>
        <v>99.80603611923904</v>
      </c>
    </row>
    <row r="81" spans="1:7" s="16" customFormat="1" ht="12.75">
      <c r="A81" s="30" t="s">
        <v>128</v>
      </c>
      <c r="B81" s="91">
        <v>17497.8</v>
      </c>
      <c r="C81" s="91">
        <v>16135.5</v>
      </c>
      <c r="D81" s="93">
        <v>14301.8</v>
      </c>
      <c r="E81" s="93">
        <v>13646.5</v>
      </c>
      <c r="F81" s="90">
        <f t="shared" si="4"/>
        <v>-1833.7000000000007</v>
      </c>
      <c r="G81" s="90">
        <f t="shared" si="5"/>
        <v>88.63561711753586</v>
      </c>
    </row>
    <row r="82" spans="1:7" s="16" customFormat="1" ht="38.25">
      <c r="A82" s="127" t="s">
        <v>165</v>
      </c>
      <c r="B82" s="91">
        <v>470487.6</v>
      </c>
      <c r="C82" s="91">
        <v>824750.5</v>
      </c>
      <c r="D82" s="93">
        <v>824750.5</v>
      </c>
      <c r="E82" s="93">
        <v>809342.7</v>
      </c>
      <c r="F82" s="90">
        <f t="shared" si="4"/>
        <v>0</v>
      </c>
      <c r="G82" s="90">
        <f t="shared" si="5"/>
        <v>100</v>
      </c>
    </row>
    <row r="83" spans="1:7" ht="13.5">
      <c r="A83" s="64" t="s">
        <v>32</v>
      </c>
      <c r="B83" s="51">
        <v>-120000</v>
      </c>
      <c r="C83" s="80">
        <v>-78844.2</v>
      </c>
      <c r="D83" s="80">
        <v>9313.2</v>
      </c>
      <c r="E83" s="57"/>
      <c r="F83" s="51">
        <f t="shared" si="4"/>
        <v>88157.4</v>
      </c>
      <c r="G83" s="51"/>
    </row>
    <row r="84" spans="1:7" ht="12.75">
      <c r="A84" s="150" t="s">
        <v>33</v>
      </c>
      <c r="B84" s="20"/>
      <c r="C84" s="20"/>
      <c r="D84" s="62">
        <v>-9313.2</v>
      </c>
      <c r="E84" s="80"/>
      <c r="F84" s="20"/>
      <c r="G84" s="20"/>
    </row>
    <row r="85" spans="1:7" ht="27">
      <c r="A85" s="64" t="s">
        <v>52</v>
      </c>
      <c r="B85" s="22"/>
      <c r="C85" s="22"/>
      <c r="D85" s="58">
        <v>0</v>
      </c>
      <c r="E85" s="151"/>
      <c r="F85" s="22"/>
      <c r="G85" s="22"/>
    </row>
    <row r="86" spans="1:7" ht="25.5">
      <c r="A86" s="25" t="s">
        <v>111</v>
      </c>
      <c r="B86" s="21"/>
      <c r="C86" s="21"/>
      <c r="D86" s="56">
        <v>195000</v>
      </c>
      <c r="E86" s="21"/>
      <c r="F86" s="21"/>
      <c r="G86" s="21"/>
    </row>
    <row r="87" spans="1:7" ht="25.5">
      <c r="A87" s="25" t="s">
        <v>53</v>
      </c>
      <c r="B87" s="21"/>
      <c r="C87" s="21"/>
      <c r="D87" s="56">
        <v>-195000</v>
      </c>
      <c r="E87" s="21"/>
      <c r="F87" s="21"/>
      <c r="G87" s="21"/>
    </row>
    <row r="88" spans="1:7" ht="16.5" customHeight="1">
      <c r="A88" s="150" t="s">
        <v>40</v>
      </c>
      <c r="B88" s="20"/>
      <c r="C88" s="20"/>
      <c r="D88" s="62">
        <v>0</v>
      </c>
      <c r="E88" s="20"/>
      <c r="F88" s="20"/>
      <c r="G88" s="20"/>
    </row>
    <row r="89" spans="1:7" ht="25.5">
      <c r="A89" s="25" t="s">
        <v>41</v>
      </c>
      <c r="B89" s="21"/>
      <c r="C89" s="21"/>
      <c r="D89" s="56"/>
      <c r="E89" s="152"/>
      <c r="F89" s="21"/>
      <c r="G89" s="21"/>
    </row>
    <row r="90" spans="1:7" ht="25.5">
      <c r="A90" s="25" t="s">
        <v>42</v>
      </c>
      <c r="B90" s="21"/>
      <c r="C90" s="21"/>
      <c r="D90" s="56"/>
      <c r="E90" s="21"/>
      <c r="F90" s="21"/>
      <c r="G90" s="21"/>
    </row>
    <row r="91" spans="1:7" ht="12.75">
      <c r="A91" s="25" t="s">
        <v>156</v>
      </c>
      <c r="B91" s="21"/>
      <c r="C91" s="21"/>
      <c r="D91" s="56">
        <v>-9313.2</v>
      </c>
      <c r="E91" s="21"/>
      <c r="F91" s="21"/>
      <c r="G91" s="21"/>
    </row>
    <row r="92" spans="1:7" ht="38.25">
      <c r="A92" s="150" t="s">
        <v>39</v>
      </c>
      <c r="B92" s="21"/>
      <c r="C92" s="21"/>
      <c r="D92" s="62">
        <v>78844.2</v>
      </c>
      <c r="E92" s="80"/>
      <c r="F92" s="21"/>
      <c r="G92" s="21"/>
    </row>
    <row r="93" spans="1:7" ht="12.75">
      <c r="A93" s="25" t="s">
        <v>34</v>
      </c>
      <c r="B93" s="21"/>
      <c r="C93" s="21"/>
      <c r="D93" s="63"/>
      <c r="E93" s="21"/>
      <c r="F93" s="21"/>
      <c r="G93" s="21"/>
    </row>
    <row r="94" spans="1:7" ht="25.5">
      <c r="A94" s="30" t="s">
        <v>38</v>
      </c>
      <c r="B94" s="21"/>
      <c r="C94" s="21"/>
      <c r="D94" s="56">
        <v>78844.2</v>
      </c>
      <c r="E94" s="153"/>
      <c r="F94" s="21"/>
      <c r="G94" s="21"/>
    </row>
    <row r="95" spans="1:7" ht="15" customHeight="1">
      <c r="A95" s="30" t="s">
        <v>37</v>
      </c>
      <c r="B95" s="21"/>
      <c r="C95" s="21"/>
      <c r="D95" s="56">
        <v>0</v>
      </c>
      <c r="E95" s="80"/>
      <c r="F95" s="21"/>
      <c r="G95" s="21"/>
    </row>
    <row r="96" spans="1:7" ht="27" customHeight="1">
      <c r="A96" s="146" t="s">
        <v>35</v>
      </c>
      <c r="B96" s="21"/>
      <c r="C96" s="21"/>
      <c r="D96" s="62">
        <v>88157.4</v>
      </c>
      <c r="E96" s="80"/>
      <c r="F96" s="21"/>
      <c r="G96" s="21"/>
    </row>
    <row r="97" spans="1:7" ht="12.75">
      <c r="A97" s="25" t="s">
        <v>34</v>
      </c>
      <c r="B97" s="21"/>
      <c r="C97" s="21"/>
      <c r="D97" s="63"/>
      <c r="E97" s="21"/>
      <c r="F97" s="21"/>
      <c r="G97" s="21"/>
    </row>
    <row r="98" spans="1:7" ht="25.5">
      <c r="A98" s="30" t="s">
        <v>36</v>
      </c>
      <c r="B98" s="21"/>
      <c r="C98" s="21"/>
      <c r="D98" s="56">
        <v>88157.4</v>
      </c>
      <c r="E98" s="80"/>
      <c r="F98" s="21"/>
      <c r="G98" s="21"/>
    </row>
    <row r="99" spans="1:7" ht="15.75" customHeight="1">
      <c r="A99" s="30" t="s">
        <v>37</v>
      </c>
      <c r="B99" s="21"/>
      <c r="C99" s="21"/>
      <c r="D99" s="56">
        <v>0</v>
      </c>
      <c r="E99" s="80"/>
      <c r="F99" s="21"/>
      <c r="G99" s="21"/>
    </row>
    <row r="100" spans="1:7" ht="12.75">
      <c r="A100" s="154"/>
      <c r="B100" s="23"/>
      <c r="C100" s="23"/>
      <c r="D100" s="155"/>
      <c r="E100" s="155"/>
      <c r="F100" s="23"/>
      <c r="G100" s="23"/>
    </row>
    <row r="101" spans="1:7" ht="12.75">
      <c r="A101" s="156"/>
      <c r="B101" s="24"/>
      <c r="C101" s="24"/>
      <c r="D101" s="157"/>
      <c r="E101" s="157"/>
      <c r="F101" s="24"/>
      <c r="G101" s="24"/>
    </row>
    <row r="102" spans="1:7" ht="12" customHeight="1">
      <c r="A102" s="158"/>
      <c r="B102" s="26"/>
      <c r="C102" s="26"/>
      <c r="D102" s="26"/>
      <c r="E102" s="26"/>
      <c r="F102" s="26"/>
      <c r="G102" s="26"/>
    </row>
    <row r="103" spans="1:7" ht="12.75">
      <c r="A103" s="27"/>
      <c r="B103" s="27"/>
      <c r="C103" s="27"/>
      <c r="D103" s="27"/>
      <c r="E103" s="27"/>
      <c r="F103" s="27"/>
      <c r="G103" s="27"/>
    </row>
    <row r="104" spans="1:7" ht="12.75" customHeight="1">
      <c r="A104" s="163" t="s">
        <v>43</v>
      </c>
      <c r="B104" s="164"/>
      <c r="C104" s="164"/>
      <c r="D104" s="164"/>
      <c r="E104" s="164"/>
      <c r="F104" s="164"/>
      <c r="G104" s="94">
        <f>G105+G108</f>
        <v>55618.59999999999</v>
      </c>
    </row>
    <row r="105" spans="1:7" ht="12.75" customHeight="1">
      <c r="A105" s="163" t="s">
        <v>139</v>
      </c>
      <c r="B105" s="164"/>
      <c r="C105" s="164"/>
      <c r="D105" s="164"/>
      <c r="E105" s="164"/>
      <c r="F105" s="174"/>
      <c r="G105" s="95">
        <f>SUM(G106+G107)</f>
        <v>39738.2</v>
      </c>
    </row>
    <row r="106" spans="1:10" ht="12.75" customHeight="1">
      <c r="A106" s="165" t="s">
        <v>44</v>
      </c>
      <c r="B106" s="166"/>
      <c r="C106" s="166"/>
      <c r="D106" s="166"/>
      <c r="E106" s="166"/>
      <c r="F106" s="166"/>
      <c r="G106" s="96">
        <v>25167.1</v>
      </c>
      <c r="H106" s="4"/>
      <c r="I106" s="4"/>
      <c r="J106" s="4"/>
    </row>
    <row r="107" spans="1:10" ht="12.75" customHeight="1">
      <c r="A107" s="171" t="s">
        <v>138</v>
      </c>
      <c r="B107" s="172"/>
      <c r="C107" s="172"/>
      <c r="D107" s="172"/>
      <c r="E107" s="172"/>
      <c r="F107" s="173"/>
      <c r="G107" s="96">
        <v>14571.1</v>
      </c>
      <c r="H107" s="4"/>
      <c r="I107" s="4"/>
      <c r="J107" s="4"/>
    </row>
    <row r="108" spans="1:10" ht="12.75" customHeight="1">
      <c r="A108" s="163" t="s">
        <v>140</v>
      </c>
      <c r="B108" s="164"/>
      <c r="C108" s="164"/>
      <c r="D108" s="164"/>
      <c r="E108" s="164"/>
      <c r="F108" s="164"/>
      <c r="G108" s="97">
        <f>SUM(G109:G117)</f>
        <v>15880.399999999998</v>
      </c>
      <c r="H108" s="4"/>
      <c r="I108" s="4"/>
      <c r="J108" s="4"/>
    </row>
    <row r="109" spans="1:10" ht="12.75">
      <c r="A109" s="165" t="s">
        <v>45</v>
      </c>
      <c r="B109" s="166"/>
      <c r="C109" s="166"/>
      <c r="D109" s="166"/>
      <c r="E109" s="166"/>
      <c r="F109" s="166"/>
      <c r="G109" s="96">
        <v>3917.4</v>
      </c>
      <c r="H109" s="4"/>
      <c r="I109" s="4"/>
      <c r="J109" s="4"/>
    </row>
    <row r="110" spans="1:10" ht="12.75">
      <c r="A110" s="165" t="s">
        <v>46</v>
      </c>
      <c r="B110" s="166"/>
      <c r="C110" s="166"/>
      <c r="D110" s="166"/>
      <c r="E110" s="166"/>
      <c r="F110" s="166"/>
      <c r="G110" s="96">
        <v>1438.7</v>
      </c>
      <c r="H110" s="4"/>
      <c r="I110" s="4"/>
      <c r="J110" s="4"/>
    </row>
    <row r="111" spans="1:10" ht="12.75" customHeight="1">
      <c r="A111" s="165" t="s">
        <v>47</v>
      </c>
      <c r="B111" s="166"/>
      <c r="C111" s="166"/>
      <c r="D111" s="166"/>
      <c r="E111" s="166"/>
      <c r="F111" s="166"/>
      <c r="G111" s="96">
        <v>3131.7</v>
      </c>
      <c r="H111" s="4"/>
      <c r="I111" s="4"/>
      <c r="J111" s="4"/>
    </row>
    <row r="112" spans="1:10" ht="26.25" customHeight="1">
      <c r="A112" s="165" t="s">
        <v>48</v>
      </c>
      <c r="B112" s="166"/>
      <c r="C112" s="166"/>
      <c r="D112" s="166"/>
      <c r="E112" s="166"/>
      <c r="F112" s="166"/>
      <c r="G112" s="96">
        <v>648.5</v>
      </c>
      <c r="H112" s="4"/>
      <c r="I112" s="4"/>
      <c r="J112" s="4"/>
    </row>
    <row r="113" spans="1:10" ht="12.75" customHeight="1">
      <c r="A113" s="165" t="s">
        <v>49</v>
      </c>
      <c r="B113" s="166"/>
      <c r="C113" s="166"/>
      <c r="D113" s="166"/>
      <c r="E113" s="166"/>
      <c r="F113" s="166"/>
      <c r="G113" s="82">
        <v>272</v>
      </c>
      <c r="H113" s="4"/>
      <c r="I113" s="4"/>
      <c r="J113" s="4"/>
    </row>
    <row r="114" spans="1:10" ht="12.75">
      <c r="A114" s="165" t="s">
        <v>50</v>
      </c>
      <c r="B114" s="166"/>
      <c r="C114" s="166"/>
      <c r="D114" s="166"/>
      <c r="E114" s="166"/>
      <c r="F114" s="167"/>
      <c r="G114" s="96">
        <v>77.6</v>
      </c>
      <c r="H114" s="12"/>
      <c r="I114" s="12"/>
      <c r="J114" s="31"/>
    </row>
    <row r="115" spans="1:7" ht="12.75">
      <c r="A115" s="162" t="s">
        <v>51</v>
      </c>
      <c r="B115" s="162"/>
      <c r="C115" s="162"/>
      <c r="D115" s="162"/>
      <c r="E115" s="162"/>
      <c r="F115" s="162"/>
      <c r="G115" s="96">
        <v>1573.4</v>
      </c>
    </row>
    <row r="116" spans="1:7" ht="12.75">
      <c r="A116" s="168" t="s">
        <v>145</v>
      </c>
      <c r="B116" s="169"/>
      <c r="C116" s="169"/>
      <c r="D116" s="169"/>
      <c r="E116" s="169"/>
      <c r="F116" s="170"/>
      <c r="G116" s="96">
        <v>1395.8</v>
      </c>
    </row>
    <row r="117" spans="1:7" ht="12.75">
      <c r="A117" s="162" t="s">
        <v>141</v>
      </c>
      <c r="B117" s="162"/>
      <c r="C117" s="162"/>
      <c r="D117" s="162"/>
      <c r="E117" s="162"/>
      <c r="F117" s="162"/>
      <c r="G117" s="96">
        <v>3425.3</v>
      </c>
    </row>
    <row r="118" spans="1:7" ht="12.75">
      <c r="A118" s="159"/>
      <c r="B118" s="27"/>
      <c r="C118" s="27"/>
      <c r="D118" s="27"/>
      <c r="E118" s="27"/>
      <c r="F118" s="27"/>
      <c r="G118" s="160"/>
    </row>
    <row r="119" spans="1:7" ht="12.75">
      <c r="A119" s="159"/>
      <c r="B119" s="27"/>
      <c r="C119" s="27"/>
      <c r="D119" s="27"/>
      <c r="E119" s="27"/>
      <c r="F119" s="27"/>
      <c r="G119" s="27"/>
    </row>
    <row r="120" spans="1:7" ht="12.75">
      <c r="A120" s="159"/>
      <c r="B120" s="27"/>
      <c r="C120" s="27"/>
      <c r="D120" s="27"/>
      <c r="E120" s="27"/>
      <c r="F120" s="27"/>
      <c r="G120" s="27"/>
    </row>
    <row r="121" spans="1:7" ht="12.75">
      <c r="A121" s="159"/>
      <c r="B121" s="27"/>
      <c r="C121" s="27"/>
      <c r="D121" s="27"/>
      <c r="E121" s="27"/>
      <c r="F121" s="27"/>
      <c r="G121" s="27"/>
    </row>
    <row r="122" spans="1:7" ht="12.75">
      <c r="A122" s="161"/>
      <c r="B122" s="28"/>
      <c r="C122" s="28"/>
      <c r="D122" s="28"/>
      <c r="E122" s="28"/>
      <c r="F122" s="28"/>
      <c r="G122" s="28"/>
    </row>
    <row r="123" ht="12.75">
      <c r="A123" s="29"/>
    </row>
    <row r="124" spans="1:7" ht="12.75">
      <c r="A124" s="29"/>
      <c r="F124" s="29"/>
      <c r="G124" s="29"/>
    </row>
    <row r="125" spans="1:7" ht="12.75">
      <c r="A125" s="29"/>
      <c r="F125" s="29"/>
      <c r="G125" s="29"/>
    </row>
    <row r="126" spans="1:7" ht="12.75">
      <c r="A126" s="29"/>
      <c r="F126" s="29"/>
      <c r="G126" s="29"/>
    </row>
    <row r="127" spans="1:7" ht="12.75">
      <c r="A127" s="29"/>
      <c r="G127" s="29"/>
    </row>
    <row r="128" spans="1:7" ht="12.75">
      <c r="A128" s="29"/>
      <c r="F128" s="29"/>
      <c r="G128" s="29"/>
    </row>
    <row r="129" spans="1:7" ht="12.75">
      <c r="A129" s="29"/>
      <c r="G129" s="29"/>
    </row>
    <row r="130" spans="1:7" ht="12.75">
      <c r="A130" s="29"/>
      <c r="G130" s="29"/>
    </row>
    <row r="131" spans="1:7" ht="12.75">
      <c r="A131" s="29"/>
      <c r="G131" s="29"/>
    </row>
    <row r="132" spans="1:7" ht="12.75">
      <c r="A132" s="29"/>
      <c r="F132" s="29"/>
      <c r="G132" s="29"/>
    </row>
  </sheetData>
  <sheetProtection/>
  <mergeCells count="26">
    <mergeCell ref="B12:C12"/>
    <mergeCell ref="D12:D13"/>
    <mergeCell ref="E12:E13"/>
    <mergeCell ref="E1:G1"/>
    <mergeCell ref="E5:G5"/>
    <mergeCell ref="E6:G6"/>
    <mergeCell ref="E3:G3"/>
    <mergeCell ref="C4:G4"/>
    <mergeCell ref="A104:F104"/>
    <mergeCell ref="A7:G7"/>
    <mergeCell ref="A8:G8"/>
    <mergeCell ref="A9:G9"/>
    <mergeCell ref="A12:A13"/>
    <mergeCell ref="A106:F106"/>
    <mergeCell ref="A110:F110"/>
    <mergeCell ref="A111:F111"/>
    <mergeCell ref="A107:F107"/>
    <mergeCell ref="A105:F105"/>
    <mergeCell ref="A109:F109"/>
    <mergeCell ref="A117:F117"/>
    <mergeCell ref="A108:F108"/>
    <mergeCell ref="A113:F113"/>
    <mergeCell ref="A114:F114"/>
    <mergeCell ref="A115:F115"/>
    <mergeCell ref="A116:F116"/>
    <mergeCell ref="A112:F112"/>
  </mergeCells>
  <printOptions horizontalCentered="1"/>
  <pageMargins left="0.5118110236220472" right="0.2362204724409449" top="0.3937007874015748" bottom="0.5118110236220472" header="0.1968503937007874" footer="0.1968503937007874"/>
  <pageSetup fitToHeight="2" horizontalDpi="600" verticalDpi="600" orientation="portrait" paperSize="9" scale="83" r:id="rId1"/>
  <rowBreaks count="3" manualBreakCount="3">
    <brk id="36" max="6" man="1"/>
    <brk id="117" max="6" man="1"/>
    <brk id="13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35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5.57421875" style="6" customWidth="1"/>
    <col min="2" max="2" width="36.7109375" style="39" customWidth="1"/>
    <col min="3" max="3" width="10.28125" style="14" customWidth="1"/>
    <col min="4" max="4" width="10.8515625" style="14" customWidth="1"/>
    <col min="5" max="5" width="10.57421875" style="5" customWidth="1"/>
    <col min="6" max="6" width="11.421875" style="7" customWidth="1"/>
    <col min="7" max="7" width="10.7109375" style="5" customWidth="1"/>
    <col min="8" max="8" width="10.421875" style="5" customWidth="1"/>
    <col min="9" max="9" width="10.28125" style="5" customWidth="1"/>
    <col min="10" max="10" width="12.00390625" style="5" customWidth="1"/>
  </cols>
  <sheetData>
    <row r="1" spans="8:10" ht="12.75">
      <c r="H1" s="104"/>
      <c r="I1" s="104"/>
      <c r="J1" s="137" t="s">
        <v>5</v>
      </c>
    </row>
    <row r="3" spans="8:10" ht="12.75">
      <c r="H3" s="183" t="s">
        <v>54</v>
      </c>
      <c r="I3" s="183"/>
      <c r="J3" s="183"/>
    </row>
    <row r="4" spans="8:10" ht="12.75">
      <c r="H4" s="184" t="s">
        <v>55</v>
      </c>
      <c r="I4" s="184"/>
      <c r="J4" s="184"/>
    </row>
    <row r="5" spans="8:10" ht="12.75">
      <c r="H5" s="185" t="s">
        <v>56</v>
      </c>
      <c r="I5" s="185"/>
      <c r="J5" s="185"/>
    </row>
    <row r="6" spans="8:10" ht="12.75">
      <c r="H6" s="185" t="s">
        <v>2</v>
      </c>
      <c r="I6" s="185"/>
      <c r="J6" s="185"/>
    </row>
    <row r="7" spans="8:10" ht="12.75">
      <c r="H7" s="6"/>
      <c r="I7" s="6"/>
      <c r="J7" s="6"/>
    </row>
    <row r="8" spans="1:10" ht="15.75">
      <c r="A8" s="192" t="s">
        <v>3</v>
      </c>
      <c r="B8" s="192"/>
      <c r="C8" s="193"/>
      <c r="D8" s="193"/>
      <c r="E8" s="193"/>
      <c r="F8" s="193"/>
      <c r="G8" s="193"/>
      <c r="H8" s="193"/>
      <c r="I8" s="193"/>
      <c r="J8" s="193"/>
    </row>
    <row r="9" spans="1:10" ht="15.75">
      <c r="A9" s="192" t="s">
        <v>57</v>
      </c>
      <c r="B9" s="192"/>
      <c r="C9" s="194"/>
      <c r="D9" s="194"/>
      <c r="E9" s="194"/>
      <c r="F9" s="194"/>
      <c r="G9" s="194"/>
      <c r="H9" s="194"/>
      <c r="I9" s="194"/>
      <c r="J9" s="194"/>
    </row>
    <row r="10" spans="1:10" ht="15.75">
      <c r="A10" s="192" t="s">
        <v>158</v>
      </c>
      <c r="B10" s="192"/>
      <c r="C10" s="194"/>
      <c r="D10" s="194"/>
      <c r="E10" s="194"/>
      <c r="F10" s="194"/>
      <c r="G10" s="194"/>
      <c r="H10" s="194"/>
      <c r="I10" s="194"/>
      <c r="J10" s="194"/>
    </row>
    <row r="11" spans="3:7" ht="10.5" customHeight="1">
      <c r="C11" s="184"/>
      <c r="D11" s="184"/>
      <c r="E11" s="184"/>
      <c r="F11" s="184"/>
      <c r="G11" s="184"/>
    </row>
    <row r="12" spans="1:10" ht="12.75">
      <c r="A12" s="186" t="s">
        <v>58</v>
      </c>
      <c r="B12" s="187"/>
      <c r="J12" s="1" t="s">
        <v>59</v>
      </c>
    </row>
    <row r="13" spans="1:10" s="15" customFormat="1" ht="24" customHeight="1">
      <c r="A13" s="188" t="s">
        <v>60</v>
      </c>
      <c r="B13" s="189" t="s">
        <v>6</v>
      </c>
      <c r="C13" s="188" t="s">
        <v>7</v>
      </c>
      <c r="D13" s="188"/>
      <c r="E13" s="191" t="s">
        <v>61</v>
      </c>
      <c r="F13" s="188" t="s">
        <v>63</v>
      </c>
      <c r="G13" s="188"/>
      <c r="H13" s="188"/>
      <c r="I13" s="191" t="s">
        <v>68</v>
      </c>
      <c r="J13" s="191"/>
    </row>
    <row r="14" spans="1:10" s="15" customFormat="1" ht="33" customHeight="1">
      <c r="A14" s="188"/>
      <c r="B14" s="190"/>
      <c r="C14" s="11" t="s">
        <v>8</v>
      </c>
      <c r="D14" s="11" t="s">
        <v>9</v>
      </c>
      <c r="E14" s="191"/>
      <c r="F14" s="11" t="s">
        <v>62</v>
      </c>
      <c r="G14" s="11" t="s">
        <v>65</v>
      </c>
      <c r="H14" s="11" t="s">
        <v>64</v>
      </c>
      <c r="I14" s="11" t="s">
        <v>66</v>
      </c>
      <c r="J14" s="11" t="s">
        <v>67</v>
      </c>
    </row>
    <row r="15" spans="1:10" s="32" customFormat="1" ht="12.75">
      <c r="A15" s="2" t="s">
        <v>0</v>
      </c>
      <c r="B15" s="40" t="s">
        <v>1</v>
      </c>
      <c r="C15" s="8">
        <v>1</v>
      </c>
      <c r="D15" s="8">
        <v>2</v>
      </c>
      <c r="E15" s="2">
        <v>3</v>
      </c>
      <c r="F15" s="8">
        <v>4</v>
      </c>
      <c r="G15" s="2">
        <v>5</v>
      </c>
      <c r="H15" s="2">
        <v>6</v>
      </c>
      <c r="I15" s="2">
        <v>7</v>
      </c>
      <c r="J15" s="2">
        <v>8</v>
      </c>
    </row>
    <row r="16" spans="1:10" ht="12.75">
      <c r="A16" s="3">
        <v>1</v>
      </c>
      <c r="B16" s="44" t="s">
        <v>69</v>
      </c>
      <c r="C16" s="65">
        <f aca="true" t="shared" si="0" ref="C16:J16">C17+C53</f>
        <v>12155836.600000001</v>
      </c>
      <c r="D16" s="65">
        <f t="shared" si="0"/>
        <v>12271216.7</v>
      </c>
      <c r="E16" s="65">
        <f t="shared" si="0"/>
        <v>2492218.2</v>
      </c>
      <c r="F16" s="65">
        <f t="shared" si="0"/>
        <v>12019475.8</v>
      </c>
      <c r="G16" s="65">
        <f t="shared" si="0"/>
        <v>12010334.7</v>
      </c>
      <c r="H16" s="65">
        <f t="shared" si="0"/>
        <v>12012579.899999999</v>
      </c>
      <c r="I16" s="65">
        <f t="shared" si="0"/>
        <v>1782.6</v>
      </c>
      <c r="J16" s="65">
        <f t="shared" si="0"/>
        <v>73097.1</v>
      </c>
    </row>
    <row r="17" spans="1:10" ht="13.5">
      <c r="A17" s="3">
        <v>2</v>
      </c>
      <c r="B17" s="41" t="s">
        <v>122</v>
      </c>
      <c r="C17" s="66">
        <f>C18+C33+C44+C46+C52</f>
        <v>9819866.4</v>
      </c>
      <c r="D17" s="66">
        <f>D18+D33+D44+D46+D52</f>
        <v>9713056.6</v>
      </c>
      <c r="E17" s="67"/>
      <c r="F17" s="52">
        <v>9527257.6</v>
      </c>
      <c r="G17" s="66">
        <f>G18+G33+G44+G46+G52</f>
        <v>9538957.1</v>
      </c>
      <c r="H17" s="66">
        <f>H18+H33+H44+H46+H52</f>
        <v>9540760.899999999</v>
      </c>
      <c r="I17" s="66">
        <f>I18+I33+I44+I46+I52</f>
        <v>1782.6</v>
      </c>
      <c r="J17" s="66">
        <f>J18+J33+J44+J46+J52</f>
        <v>55271</v>
      </c>
    </row>
    <row r="18" spans="1:10" ht="12.75">
      <c r="A18" s="3">
        <v>3</v>
      </c>
      <c r="B18" s="44" t="s">
        <v>120</v>
      </c>
      <c r="C18" s="68">
        <f>SUM(C19:C32)</f>
        <v>8181676.200000001</v>
      </c>
      <c r="D18" s="68">
        <f>SUM(D19:D32)</f>
        <v>8104280.9</v>
      </c>
      <c r="E18" s="69"/>
      <c r="F18" s="70"/>
      <c r="G18" s="68">
        <f>SUM(G19:G32)</f>
        <v>8073075.8999999985</v>
      </c>
      <c r="H18" s="68">
        <f>SUM(H19:H32)</f>
        <v>8075580.299999999</v>
      </c>
      <c r="I18" s="68">
        <f>SUM(I19:I32)</f>
        <v>0</v>
      </c>
      <c r="J18" s="68">
        <f>SUM(J19:J32)</f>
        <v>25167.100000000002</v>
      </c>
    </row>
    <row r="19" spans="1:10" ht="12.75">
      <c r="A19" s="3">
        <v>4</v>
      </c>
      <c r="B19" s="42" t="s">
        <v>70</v>
      </c>
      <c r="C19" s="98">
        <v>6474522.9</v>
      </c>
      <c r="D19" s="98">
        <v>6414089</v>
      </c>
      <c r="E19" s="99"/>
      <c r="F19" s="100"/>
      <c r="G19" s="99">
        <v>6405194.2</v>
      </c>
      <c r="H19" s="99">
        <v>6407801.2</v>
      </c>
      <c r="I19" s="99"/>
      <c r="J19" s="99">
        <v>19193.7</v>
      </c>
    </row>
    <row r="20" spans="1:10" ht="12.75">
      <c r="A20" s="3">
        <v>5</v>
      </c>
      <c r="B20" s="42" t="s">
        <v>71</v>
      </c>
      <c r="C20" s="98">
        <v>1362635.3</v>
      </c>
      <c r="D20" s="98">
        <v>1340180.4</v>
      </c>
      <c r="E20" s="99"/>
      <c r="F20" s="100"/>
      <c r="G20" s="99">
        <v>1326775.7</v>
      </c>
      <c r="H20" s="99">
        <v>1326955.9</v>
      </c>
      <c r="I20" s="99"/>
      <c r="J20" s="99">
        <v>4211.6</v>
      </c>
    </row>
    <row r="21" spans="1:10" ht="12.75">
      <c r="A21" s="3">
        <v>6</v>
      </c>
      <c r="B21" s="42" t="s">
        <v>72</v>
      </c>
      <c r="C21" s="98">
        <v>115584.5</v>
      </c>
      <c r="D21" s="98">
        <v>111446.6</v>
      </c>
      <c r="E21" s="99"/>
      <c r="F21" s="100"/>
      <c r="G21" s="99">
        <v>102664.1</v>
      </c>
      <c r="H21" s="99">
        <v>102523.4</v>
      </c>
      <c r="I21" s="99"/>
      <c r="J21" s="99">
        <v>959.8</v>
      </c>
    </row>
    <row r="22" spans="1:10" ht="12.75">
      <c r="A22" s="3">
        <v>7</v>
      </c>
      <c r="B22" s="42" t="s">
        <v>73</v>
      </c>
      <c r="C22" s="98">
        <v>716.4</v>
      </c>
      <c r="D22" s="98">
        <v>901</v>
      </c>
      <c r="E22" s="99"/>
      <c r="F22" s="100"/>
      <c r="G22" s="99">
        <v>892.6</v>
      </c>
      <c r="H22" s="99">
        <v>887.4</v>
      </c>
      <c r="I22" s="99"/>
      <c r="J22" s="99">
        <v>7.4</v>
      </c>
    </row>
    <row r="23" spans="1:10" ht="20.25" customHeight="1">
      <c r="A23" s="3">
        <v>8</v>
      </c>
      <c r="B23" s="118" t="s">
        <v>148</v>
      </c>
      <c r="C23" s="98">
        <v>45641.5</v>
      </c>
      <c r="D23" s="98">
        <v>44487.2</v>
      </c>
      <c r="E23" s="99"/>
      <c r="F23" s="100"/>
      <c r="G23" s="99">
        <v>43896.7</v>
      </c>
      <c r="H23" s="99">
        <v>43825.8</v>
      </c>
      <c r="I23" s="99"/>
      <c r="J23" s="99">
        <v>98.6</v>
      </c>
    </row>
    <row r="24" spans="1:10" ht="12.75">
      <c r="A24" s="3">
        <v>9</v>
      </c>
      <c r="B24" s="42" t="s">
        <v>74</v>
      </c>
      <c r="C24" s="98">
        <v>12271.9</v>
      </c>
      <c r="D24" s="98">
        <v>12010.9</v>
      </c>
      <c r="E24" s="99"/>
      <c r="F24" s="100"/>
      <c r="G24" s="99">
        <v>11886</v>
      </c>
      <c r="H24" s="99">
        <v>11896</v>
      </c>
      <c r="I24" s="99"/>
      <c r="J24" s="99">
        <v>44.2</v>
      </c>
    </row>
    <row r="25" spans="1:10" ht="12.75">
      <c r="A25" s="3">
        <v>10</v>
      </c>
      <c r="B25" s="42" t="s">
        <v>75</v>
      </c>
      <c r="C25" s="98">
        <v>4917.5</v>
      </c>
      <c r="D25" s="98">
        <v>4830.1</v>
      </c>
      <c r="E25" s="99"/>
      <c r="F25" s="100"/>
      <c r="G25" s="99">
        <v>4692</v>
      </c>
      <c r="H25" s="99">
        <v>4707.1</v>
      </c>
      <c r="I25" s="99"/>
      <c r="J25" s="99">
        <v>18</v>
      </c>
    </row>
    <row r="26" spans="1:10" ht="12.75">
      <c r="A26" s="3">
        <v>11</v>
      </c>
      <c r="B26" s="42" t="s">
        <v>76</v>
      </c>
      <c r="C26" s="98">
        <v>128807.2</v>
      </c>
      <c r="D26" s="98">
        <v>129341.1</v>
      </c>
      <c r="E26" s="99"/>
      <c r="F26" s="100"/>
      <c r="G26" s="99">
        <v>129781.6</v>
      </c>
      <c r="H26" s="99">
        <v>129833.2</v>
      </c>
      <c r="I26" s="99"/>
      <c r="J26" s="99">
        <v>394.1</v>
      </c>
    </row>
    <row r="27" spans="1:10" ht="12.75">
      <c r="A27" s="3">
        <v>12</v>
      </c>
      <c r="B27" s="42" t="s">
        <v>77</v>
      </c>
      <c r="C27" s="98">
        <v>15239.2</v>
      </c>
      <c r="D27" s="98">
        <v>15169.5</v>
      </c>
      <c r="E27" s="99"/>
      <c r="F27" s="100"/>
      <c r="G27" s="99">
        <v>15109.5</v>
      </c>
      <c r="H27" s="99">
        <v>15091.6</v>
      </c>
      <c r="I27" s="99"/>
      <c r="J27" s="99">
        <v>15.7</v>
      </c>
    </row>
    <row r="28" spans="1:10" ht="12.75">
      <c r="A28" s="3">
        <v>13</v>
      </c>
      <c r="B28" s="42" t="s">
        <v>78</v>
      </c>
      <c r="C28" s="98">
        <v>447.6</v>
      </c>
      <c r="D28" s="98">
        <v>423.4</v>
      </c>
      <c r="E28" s="99"/>
      <c r="F28" s="100"/>
      <c r="G28" s="99">
        <v>423.3</v>
      </c>
      <c r="H28" s="99">
        <v>423.3</v>
      </c>
      <c r="I28" s="99"/>
      <c r="J28" s="99">
        <v>0</v>
      </c>
    </row>
    <row r="29" spans="1:10" ht="12.75">
      <c r="A29" s="3">
        <v>14</v>
      </c>
      <c r="B29" s="42" t="s">
        <v>159</v>
      </c>
      <c r="C29" s="98">
        <v>7034.5</v>
      </c>
      <c r="D29" s="98">
        <v>7298.9</v>
      </c>
      <c r="E29" s="99"/>
      <c r="F29" s="100"/>
      <c r="G29" s="101">
        <v>7239.6</v>
      </c>
      <c r="H29" s="101">
        <v>7222.1</v>
      </c>
      <c r="I29" s="101"/>
      <c r="J29" s="101">
        <v>11.7</v>
      </c>
    </row>
    <row r="30" spans="1:10" ht="12.75">
      <c r="A30" s="3">
        <v>15</v>
      </c>
      <c r="B30" s="42" t="s">
        <v>160</v>
      </c>
      <c r="C30" s="102">
        <v>7524.8</v>
      </c>
      <c r="D30" s="102">
        <v>17806.2</v>
      </c>
      <c r="E30" s="103"/>
      <c r="F30" s="100"/>
      <c r="G30" s="102">
        <v>18176.8</v>
      </c>
      <c r="H30" s="102">
        <v>18275.9</v>
      </c>
      <c r="I30" s="102"/>
      <c r="J30" s="102">
        <v>165.2</v>
      </c>
    </row>
    <row r="31" spans="1:10" ht="12.75">
      <c r="A31" s="3">
        <v>16</v>
      </c>
      <c r="B31" s="43" t="s">
        <v>142</v>
      </c>
      <c r="C31" s="102">
        <v>191</v>
      </c>
      <c r="D31" s="102">
        <v>175.1</v>
      </c>
      <c r="E31" s="103"/>
      <c r="F31" s="100"/>
      <c r="G31" s="102">
        <v>164.1</v>
      </c>
      <c r="H31" s="102">
        <v>164.1</v>
      </c>
      <c r="I31" s="102"/>
      <c r="J31" s="102">
        <v>0</v>
      </c>
    </row>
    <row r="32" spans="1:10" ht="51">
      <c r="A32" s="3">
        <v>17</v>
      </c>
      <c r="B32" s="42" t="s">
        <v>79</v>
      </c>
      <c r="C32" s="98">
        <v>6141.9</v>
      </c>
      <c r="D32" s="98">
        <v>6121.5</v>
      </c>
      <c r="E32" s="99"/>
      <c r="F32" s="100"/>
      <c r="G32" s="99">
        <v>6179.7</v>
      </c>
      <c r="H32" s="99">
        <v>5973.3</v>
      </c>
      <c r="I32" s="99"/>
      <c r="J32" s="99">
        <v>47.1</v>
      </c>
    </row>
    <row r="33" spans="1:10" ht="12.75">
      <c r="A33" s="3">
        <v>18</v>
      </c>
      <c r="B33" s="131" t="s">
        <v>123</v>
      </c>
      <c r="C33" s="73">
        <f>SUM(C34:C43)</f>
        <v>1365702.5</v>
      </c>
      <c r="D33" s="73">
        <f>SUM(D34:D43)</f>
        <v>1341735.9999999998</v>
      </c>
      <c r="E33" s="74"/>
      <c r="F33" s="70"/>
      <c r="G33" s="73">
        <f>SUM(G34:G43)</f>
        <v>1208968.4</v>
      </c>
      <c r="H33" s="73">
        <f>SUM(H34:H43)</f>
        <v>1207904.6999999997</v>
      </c>
      <c r="I33" s="73">
        <f>SUM(I34:I43)</f>
        <v>556.3</v>
      </c>
      <c r="J33" s="73">
        <f>SUM(J34:J43)</f>
        <v>14571.100000000002</v>
      </c>
    </row>
    <row r="34" spans="1:10" ht="38.25">
      <c r="A34" s="3">
        <v>19</v>
      </c>
      <c r="B34" s="132" t="s">
        <v>143</v>
      </c>
      <c r="C34" s="98">
        <v>530366.6</v>
      </c>
      <c r="D34" s="98">
        <v>557224.6</v>
      </c>
      <c r="E34" s="99"/>
      <c r="F34" s="100"/>
      <c r="G34" s="99">
        <v>547501.8</v>
      </c>
      <c r="H34" s="99">
        <v>546885.2</v>
      </c>
      <c r="I34" s="99"/>
      <c r="J34" s="99">
        <v>1495</v>
      </c>
    </row>
    <row r="35" spans="1:10" ht="58.5" customHeight="1">
      <c r="A35" s="3">
        <v>20</v>
      </c>
      <c r="B35" s="42" t="s">
        <v>80</v>
      </c>
      <c r="C35" s="98">
        <v>1037.5</v>
      </c>
      <c r="D35" s="98">
        <v>1037.5</v>
      </c>
      <c r="E35" s="99"/>
      <c r="F35" s="100"/>
      <c r="G35" s="101">
        <v>886.1</v>
      </c>
      <c r="H35" s="101">
        <v>876.4</v>
      </c>
      <c r="I35" s="99"/>
      <c r="J35" s="99">
        <v>48.6</v>
      </c>
    </row>
    <row r="36" spans="1:10" ht="25.5">
      <c r="A36" s="3">
        <v>21</v>
      </c>
      <c r="B36" s="42" t="s">
        <v>85</v>
      </c>
      <c r="C36" s="98">
        <v>366134.4</v>
      </c>
      <c r="D36" s="98">
        <v>366134.4</v>
      </c>
      <c r="E36" s="99"/>
      <c r="F36" s="100"/>
      <c r="G36" s="101">
        <v>309015.2</v>
      </c>
      <c r="H36" s="101">
        <v>307838.4</v>
      </c>
      <c r="I36" s="99">
        <v>556.3</v>
      </c>
      <c r="J36" s="99"/>
    </row>
    <row r="37" spans="1:10" ht="12.75">
      <c r="A37" s="3">
        <v>22</v>
      </c>
      <c r="B37" s="42" t="s">
        <v>86</v>
      </c>
      <c r="C37" s="98">
        <v>379260.2</v>
      </c>
      <c r="D37" s="98">
        <v>338852.7</v>
      </c>
      <c r="E37" s="99"/>
      <c r="F37" s="100"/>
      <c r="G37" s="101">
        <v>279108</v>
      </c>
      <c r="H37" s="101">
        <v>279336.3</v>
      </c>
      <c r="I37" s="99"/>
      <c r="J37" s="99">
        <v>10788.1</v>
      </c>
    </row>
    <row r="38" spans="1:10" ht="12.75">
      <c r="A38" s="3">
        <v>23</v>
      </c>
      <c r="B38" s="42" t="s">
        <v>81</v>
      </c>
      <c r="C38" s="98">
        <v>4721.1</v>
      </c>
      <c r="D38" s="98">
        <v>4532.2</v>
      </c>
      <c r="E38" s="99"/>
      <c r="F38" s="100"/>
      <c r="G38" s="99">
        <v>4616</v>
      </c>
      <c r="H38" s="99">
        <v>4616</v>
      </c>
      <c r="I38" s="99"/>
      <c r="J38" s="99">
        <v>4</v>
      </c>
    </row>
    <row r="39" spans="1:10" ht="38.25">
      <c r="A39" s="3">
        <v>24</v>
      </c>
      <c r="B39" s="42" t="s">
        <v>130</v>
      </c>
      <c r="C39" s="98">
        <v>230.2</v>
      </c>
      <c r="D39" s="98">
        <v>230.2</v>
      </c>
      <c r="E39" s="105"/>
      <c r="F39" s="100"/>
      <c r="G39" s="99">
        <v>277.9</v>
      </c>
      <c r="H39" s="99">
        <v>277.9</v>
      </c>
      <c r="I39" s="99"/>
      <c r="J39" s="99">
        <v>0</v>
      </c>
    </row>
    <row r="40" spans="1:10" ht="25.5">
      <c r="A40" s="3">
        <v>25</v>
      </c>
      <c r="B40" s="42" t="s">
        <v>82</v>
      </c>
      <c r="C40" s="98">
        <v>33550</v>
      </c>
      <c r="D40" s="98">
        <v>33550</v>
      </c>
      <c r="E40" s="99"/>
      <c r="F40" s="100"/>
      <c r="G40" s="99">
        <v>32670.9</v>
      </c>
      <c r="H40" s="99">
        <v>32669.9</v>
      </c>
      <c r="I40" s="99"/>
      <c r="J40" s="99">
        <v>1</v>
      </c>
    </row>
    <row r="41" spans="1:10" ht="12.75">
      <c r="A41" s="3">
        <v>26</v>
      </c>
      <c r="B41" s="42" t="s">
        <v>83</v>
      </c>
      <c r="C41" s="98">
        <v>4730</v>
      </c>
      <c r="D41" s="98">
        <v>4730</v>
      </c>
      <c r="E41" s="99"/>
      <c r="F41" s="100"/>
      <c r="G41" s="99">
        <v>4964.3</v>
      </c>
      <c r="H41" s="99">
        <v>4965.4</v>
      </c>
      <c r="I41" s="99"/>
      <c r="J41" s="99">
        <v>1.1</v>
      </c>
    </row>
    <row r="42" spans="1:10" ht="12.75">
      <c r="A42" s="3">
        <v>27</v>
      </c>
      <c r="B42" s="42" t="s">
        <v>84</v>
      </c>
      <c r="C42" s="98">
        <v>2.2</v>
      </c>
      <c r="D42" s="98">
        <v>2.2</v>
      </c>
      <c r="E42" s="99"/>
      <c r="F42" s="100"/>
      <c r="G42" s="99">
        <v>2.2</v>
      </c>
      <c r="H42" s="99">
        <v>2.2</v>
      </c>
      <c r="I42" s="99"/>
      <c r="J42" s="99"/>
    </row>
    <row r="43" spans="1:10" ht="25.5">
      <c r="A43" s="3">
        <v>28</v>
      </c>
      <c r="B43" s="43" t="s">
        <v>87</v>
      </c>
      <c r="C43" s="106">
        <v>45670.3</v>
      </c>
      <c r="D43" s="106">
        <v>35442.2</v>
      </c>
      <c r="E43" s="107"/>
      <c r="F43" s="100"/>
      <c r="G43" s="106">
        <v>29926</v>
      </c>
      <c r="H43" s="106">
        <v>30437</v>
      </c>
      <c r="I43" s="106"/>
      <c r="J43" s="106">
        <v>2233.3</v>
      </c>
    </row>
    <row r="44" spans="1:10" ht="25.5">
      <c r="A44" s="3">
        <v>29</v>
      </c>
      <c r="B44" s="44" t="s">
        <v>124</v>
      </c>
      <c r="C44" s="68">
        <f>SUM(C45)</f>
        <v>30000</v>
      </c>
      <c r="D44" s="68">
        <f>SUM(D45)</f>
        <v>30000</v>
      </c>
      <c r="E44" s="69"/>
      <c r="F44" s="70"/>
      <c r="G44" s="68">
        <f>SUM(G45)</f>
        <v>25179</v>
      </c>
      <c r="H44" s="68">
        <f>SUM(H45)</f>
        <v>25179</v>
      </c>
      <c r="I44" s="68">
        <f>SUM(I45)</f>
        <v>0</v>
      </c>
      <c r="J44" s="68">
        <f>SUM(J45)</f>
        <v>0</v>
      </c>
    </row>
    <row r="45" spans="1:10" ht="38.25">
      <c r="A45" s="3">
        <v>30</v>
      </c>
      <c r="B45" s="42" t="s">
        <v>88</v>
      </c>
      <c r="C45" s="102">
        <v>30000</v>
      </c>
      <c r="D45" s="102">
        <v>30000</v>
      </c>
      <c r="E45" s="103"/>
      <c r="F45" s="100"/>
      <c r="G45" s="102">
        <v>25179</v>
      </c>
      <c r="H45" s="102">
        <v>25179</v>
      </c>
      <c r="I45" s="72"/>
      <c r="J45" s="72"/>
    </row>
    <row r="46" spans="1:10" ht="38.25">
      <c r="A46" s="3">
        <v>31</v>
      </c>
      <c r="B46" s="44" t="s">
        <v>125</v>
      </c>
      <c r="C46" s="73">
        <f>SUM(C47:C50)</f>
        <v>244452.7</v>
      </c>
      <c r="D46" s="73">
        <f>SUM(D47:D50)</f>
        <v>238042.1</v>
      </c>
      <c r="E46" s="74"/>
      <c r="F46" s="70"/>
      <c r="G46" s="73">
        <f>SUM(G47:G50)</f>
        <v>231733.8</v>
      </c>
      <c r="H46" s="73">
        <f>SUM(H47:H50)</f>
        <v>232096.90000000002</v>
      </c>
      <c r="I46" s="73">
        <f>SUM(I47:I50)</f>
        <v>1226.3</v>
      </c>
      <c r="J46" s="73">
        <f>SUM(J47:J50)</f>
        <v>15532.8</v>
      </c>
    </row>
    <row r="47" spans="1:10" ht="38.25">
      <c r="A47" s="3">
        <f aca="true" t="shared" si="1" ref="A47:A88">A46+1</f>
        <v>32</v>
      </c>
      <c r="B47" s="42" t="s">
        <v>90</v>
      </c>
      <c r="C47" s="98">
        <v>69993.2</v>
      </c>
      <c r="D47" s="108">
        <v>65252.5</v>
      </c>
      <c r="E47" s="99"/>
      <c r="F47" s="100"/>
      <c r="G47" s="99">
        <v>63752.1</v>
      </c>
      <c r="H47" s="99">
        <v>63554.3</v>
      </c>
      <c r="I47" s="99"/>
      <c r="J47" s="99">
        <v>4666</v>
      </c>
    </row>
    <row r="48" spans="1:10" ht="12.75">
      <c r="A48" s="3">
        <f t="shared" si="1"/>
        <v>33</v>
      </c>
      <c r="B48" s="42" t="s">
        <v>91</v>
      </c>
      <c r="C48" s="98">
        <v>17498.3</v>
      </c>
      <c r="D48" s="109">
        <v>15828.4</v>
      </c>
      <c r="E48" s="99"/>
      <c r="F48" s="100"/>
      <c r="G48" s="99">
        <v>15639.1</v>
      </c>
      <c r="H48" s="99">
        <v>15706.6</v>
      </c>
      <c r="I48" s="99"/>
      <c r="J48" s="99">
        <v>1329.4</v>
      </c>
    </row>
    <row r="49" spans="1:10" ht="51">
      <c r="A49" s="3">
        <f t="shared" si="1"/>
        <v>34</v>
      </c>
      <c r="B49" s="42" t="s">
        <v>131</v>
      </c>
      <c r="C49" s="110">
        <v>24680.6</v>
      </c>
      <c r="D49" s="108">
        <v>24680.6</v>
      </c>
      <c r="E49" s="99"/>
      <c r="F49" s="100"/>
      <c r="G49" s="99">
        <v>24471.2</v>
      </c>
      <c r="H49" s="99">
        <v>24445.7</v>
      </c>
      <c r="I49" s="99">
        <v>29.2</v>
      </c>
      <c r="J49" s="99">
        <v>119.7</v>
      </c>
    </row>
    <row r="50" spans="1:10" ht="25.5">
      <c r="A50" s="3">
        <f t="shared" si="1"/>
        <v>35</v>
      </c>
      <c r="B50" s="42" t="s">
        <v>92</v>
      </c>
      <c r="C50" s="110">
        <v>132280.6</v>
      </c>
      <c r="D50" s="108">
        <v>132280.6</v>
      </c>
      <c r="E50" s="99"/>
      <c r="F50" s="100"/>
      <c r="G50" s="99">
        <v>127871.4</v>
      </c>
      <c r="H50" s="99">
        <v>128390.3</v>
      </c>
      <c r="I50" s="99">
        <v>1197.1</v>
      </c>
      <c r="J50" s="99">
        <v>9417.7</v>
      </c>
    </row>
    <row r="51" spans="1:10" ht="12.75">
      <c r="A51" s="3">
        <f t="shared" si="1"/>
        <v>36</v>
      </c>
      <c r="B51" s="42" t="s">
        <v>132</v>
      </c>
      <c r="C51" s="111">
        <v>5500</v>
      </c>
      <c r="D51" s="111">
        <v>5500</v>
      </c>
      <c r="E51" s="112"/>
      <c r="F51" s="113"/>
      <c r="G51" s="105">
        <v>4117.7</v>
      </c>
      <c r="H51" s="105">
        <v>4271.2</v>
      </c>
      <c r="I51" s="105">
        <v>851</v>
      </c>
      <c r="J51" s="112"/>
    </row>
    <row r="52" spans="1:10" ht="12.75">
      <c r="A52" s="3">
        <f t="shared" si="1"/>
        <v>37</v>
      </c>
      <c r="B52" s="44" t="s">
        <v>126</v>
      </c>
      <c r="C52" s="75">
        <v>-1965</v>
      </c>
      <c r="D52" s="75">
        <v>-1002.4</v>
      </c>
      <c r="E52" s="76"/>
      <c r="F52" s="59">
        <v>-927.9</v>
      </c>
      <c r="G52" s="76"/>
      <c r="H52" s="76"/>
      <c r="I52" s="76"/>
      <c r="J52" s="76"/>
    </row>
    <row r="53" spans="1:10" ht="13.5">
      <c r="A53" s="3">
        <f t="shared" si="1"/>
        <v>38</v>
      </c>
      <c r="B53" s="126" t="s">
        <v>127</v>
      </c>
      <c r="C53" s="52">
        <f aca="true" t="shared" si="2" ref="C53:J53">C54+C64+C70+C75+C81+C85+C88+C92</f>
        <v>2335970.2</v>
      </c>
      <c r="D53" s="52">
        <f t="shared" si="2"/>
        <v>2558160.1</v>
      </c>
      <c r="E53" s="52">
        <f t="shared" si="2"/>
        <v>2492218.2</v>
      </c>
      <c r="F53" s="52">
        <f t="shared" si="2"/>
        <v>2492218.2</v>
      </c>
      <c r="G53" s="52">
        <f t="shared" si="2"/>
        <v>2471377.6</v>
      </c>
      <c r="H53" s="52">
        <f t="shared" si="2"/>
        <v>2471819</v>
      </c>
      <c r="I53" s="52">
        <f t="shared" si="2"/>
        <v>0</v>
      </c>
      <c r="J53" s="52">
        <f t="shared" si="2"/>
        <v>17826.100000000002</v>
      </c>
    </row>
    <row r="54" spans="1:10" ht="12.75">
      <c r="A54" s="3">
        <f t="shared" si="1"/>
        <v>39</v>
      </c>
      <c r="B54" s="45" t="s">
        <v>93</v>
      </c>
      <c r="C54" s="77">
        <f>SUM(C55:C63)</f>
        <v>178640.99999999997</v>
      </c>
      <c r="D54" s="77">
        <f>SUM(D55:D63)</f>
        <v>191938.7</v>
      </c>
      <c r="E54" s="77">
        <f>SUM(E55:E63)</f>
        <v>191823.9</v>
      </c>
      <c r="F54" s="77">
        <f>E54</f>
        <v>191823.9</v>
      </c>
      <c r="G54" s="77">
        <f>SUM(G55:G63)</f>
        <v>192017.9</v>
      </c>
      <c r="H54" s="77">
        <f>SUM(H55:H63)</f>
        <v>192142.80000000002</v>
      </c>
      <c r="I54" s="77">
        <f>SUM(I55:I63)</f>
        <v>0</v>
      </c>
      <c r="J54" s="77">
        <f>SUM(J55:J63)</f>
        <v>639.1</v>
      </c>
    </row>
    <row r="55" spans="1:10" ht="25.5">
      <c r="A55" s="3">
        <f t="shared" si="1"/>
        <v>40</v>
      </c>
      <c r="B55" s="43" t="s">
        <v>94</v>
      </c>
      <c r="C55" s="100">
        <v>9785.1</v>
      </c>
      <c r="D55" s="100">
        <v>9569</v>
      </c>
      <c r="E55" s="114">
        <v>9569</v>
      </c>
      <c r="F55" s="114">
        <v>9569</v>
      </c>
      <c r="G55" s="114">
        <v>9539.8</v>
      </c>
      <c r="H55" s="114">
        <v>9548.8</v>
      </c>
      <c r="I55" s="114"/>
      <c r="J55" s="114">
        <v>42.4</v>
      </c>
    </row>
    <row r="56" spans="1:10" ht="38.25">
      <c r="A56" s="3">
        <f t="shared" si="1"/>
        <v>41</v>
      </c>
      <c r="B56" s="43" t="s">
        <v>95</v>
      </c>
      <c r="C56" s="115">
        <v>55427.9</v>
      </c>
      <c r="D56" s="115">
        <v>54957</v>
      </c>
      <c r="E56" s="115">
        <v>54957</v>
      </c>
      <c r="F56" s="115">
        <v>54957</v>
      </c>
      <c r="G56" s="115">
        <v>54963.4</v>
      </c>
      <c r="H56" s="115">
        <v>54963.6</v>
      </c>
      <c r="I56" s="115"/>
      <c r="J56" s="115">
        <v>97.5</v>
      </c>
    </row>
    <row r="57" spans="1:10" ht="12.75">
      <c r="A57" s="3">
        <f t="shared" si="1"/>
        <v>42</v>
      </c>
      <c r="B57" s="43" t="s">
        <v>74</v>
      </c>
      <c r="C57" s="98">
        <v>8171.1</v>
      </c>
      <c r="D57" s="98">
        <v>7921.5</v>
      </c>
      <c r="E57" s="99">
        <v>7921.5</v>
      </c>
      <c r="F57" s="100">
        <v>7921.5</v>
      </c>
      <c r="G57" s="99">
        <v>7838.3</v>
      </c>
      <c r="H57" s="99">
        <v>7848.4</v>
      </c>
      <c r="I57" s="99"/>
      <c r="J57" s="99">
        <v>33</v>
      </c>
    </row>
    <row r="58" spans="1:10" ht="12.75">
      <c r="A58" s="3">
        <f t="shared" si="1"/>
        <v>43</v>
      </c>
      <c r="B58" s="43" t="s">
        <v>75</v>
      </c>
      <c r="C58" s="98">
        <v>2696.5</v>
      </c>
      <c r="D58" s="98">
        <v>2639.9</v>
      </c>
      <c r="E58" s="99">
        <v>2639.9</v>
      </c>
      <c r="F58" s="100">
        <v>2639.9</v>
      </c>
      <c r="G58" s="99">
        <v>2562.9</v>
      </c>
      <c r="H58" s="99">
        <v>2570.5</v>
      </c>
      <c r="I58" s="99"/>
      <c r="J58" s="99">
        <v>10.6</v>
      </c>
    </row>
    <row r="59" spans="1:10" ht="12.75">
      <c r="A59" s="3">
        <f t="shared" si="1"/>
        <v>44</v>
      </c>
      <c r="B59" s="43" t="s">
        <v>96</v>
      </c>
      <c r="C59" s="98">
        <v>78889.9</v>
      </c>
      <c r="D59" s="98">
        <v>82821.7</v>
      </c>
      <c r="E59" s="99">
        <v>82821.7</v>
      </c>
      <c r="F59" s="100">
        <v>82821.7</v>
      </c>
      <c r="G59" s="99">
        <v>82824.6</v>
      </c>
      <c r="H59" s="99">
        <v>82862.2</v>
      </c>
      <c r="I59" s="99"/>
      <c r="J59" s="99">
        <v>270.7</v>
      </c>
    </row>
    <row r="60" spans="1:10" ht="12.75">
      <c r="A60" s="3">
        <f t="shared" si="1"/>
        <v>45</v>
      </c>
      <c r="B60" s="43" t="s">
        <v>77</v>
      </c>
      <c r="C60" s="98">
        <v>9299.9</v>
      </c>
      <c r="D60" s="98">
        <v>9903.6</v>
      </c>
      <c r="E60" s="99">
        <v>9801</v>
      </c>
      <c r="F60" s="100">
        <v>9801</v>
      </c>
      <c r="G60" s="99">
        <v>9831.3</v>
      </c>
      <c r="H60" s="99">
        <v>9808.7</v>
      </c>
      <c r="I60" s="99"/>
      <c r="J60" s="99">
        <v>8.8</v>
      </c>
    </row>
    <row r="61" spans="1:10" ht="12.75">
      <c r="A61" s="3">
        <f t="shared" si="1"/>
        <v>46</v>
      </c>
      <c r="B61" s="43" t="s">
        <v>78</v>
      </c>
      <c r="C61" s="98">
        <v>83.3</v>
      </c>
      <c r="D61" s="98">
        <v>78.7</v>
      </c>
      <c r="E61" s="100">
        <v>78.7</v>
      </c>
      <c r="F61" s="100">
        <v>78.7</v>
      </c>
      <c r="G61" s="100">
        <v>78.7</v>
      </c>
      <c r="H61" s="100">
        <v>78.7</v>
      </c>
      <c r="I61" s="100"/>
      <c r="J61" s="100">
        <v>0</v>
      </c>
    </row>
    <row r="62" spans="1:10" ht="12.75">
      <c r="A62" s="3">
        <f t="shared" si="1"/>
        <v>47</v>
      </c>
      <c r="B62" s="43" t="s">
        <v>97</v>
      </c>
      <c r="C62" s="98">
        <v>14102</v>
      </c>
      <c r="D62" s="98">
        <v>23889.2</v>
      </c>
      <c r="E62" s="100">
        <v>23889.2</v>
      </c>
      <c r="F62" s="100">
        <v>23889.2</v>
      </c>
      <c r="G62" s="100">
        <v>24220.5</v>
      </c>
      <c r="H62" s="100">
        <v>24304.6</v>
      </c>
      <c r="I62" s="100"/>
      <c r="J62" s="100">
        <v>176.1</v>
      </c>
    </row>
    <row r="63" spans="1:10" ht="12.75">
      <c r="A63" s="3">
        <f>A62+1</f>
        <v>48</v>
      </c>
      <c r="B63" s="43" t="s">
        <v>142</v>
      </c>
      <c r="C63" s="98">
        <v>185.3</v>
      </c>
      <c r="D63" s="98">
        <v>158.1</v>
      </c>
      <c r="E63" s="100">
        <v>145.9</v>
      </c>
      <c r="F63" s="100">
        <v>145.9</v>
      </c>
      <c r="G63" s="100">
        <v>158.4</v>
      </c>
      <c r="H63" s="100">
        <v>157.3</v>
      </c>
      <c r="I63" s="100"/>
      <c r="J63" s="100">
        <v>0</v>
      </c>
    </row>
    <row r="64" spans="1:10" ht="12.75">
      <c r="A64" s="3">
        <f t="shared" si="1"/>
        <v>49</v>
      </c>
      <c r="B64" s="45" t="s">
        <v>28</v>
      </c>
      <c r="C64" s="77">
        <f>SUM(C65:C69)</f>
        <v>444115.30000000005</v>
      </c>
      <c r="D64" s="77">
        <f>SUM(D65:D69)</f>
        <v>423665.30000000005</v>
      </c>
      <c r="E64" s="77">
        <f>SUM(E65:E69)</f>
        <v>423400.80000000005</v>
      </c>
      <c r="F64" s="77">
        <f>E64</f>
        <v>423400.80000000005</v>
      </c>
      <c r="G64" s="77">
        <f>SUM(G65:G69)</f>
        <v>419716.9</v>
      </c>
      <c r="H64" s="77">
        <f>SUM(H65:H69)</f>
        <v>418851.7</v>
      </c>
      <c r="I64" s="77">
        <f>SUM(I65:I69)</f>
        <v>0</v>
      </c>
      <c r="J64" s="77">
        <f>SUM(J65:J69)</f>
        <v>3539.4</v>
      </c>
    </row>
    <row r="65" spans="1:10" ht="12.75">
      <c r="A65" s="3">
        <f t="shared" si="1"/>
        <v>50</v>
      </c>
      <c r="B65" s="43" t="s">
        <v>98</v>
      </c>
      <c r="C65" s="98">
        <v>230863.3</v>
      </c>
      <c r="D65" s="98">
        <v>206740.2</v>
      </c>
      <c r="E65" s="100">
        <v>206740.2</v>
      </c>
      <c r="F65" s="100">
        <v>206740.2</v>
      </c>
      <c r="G65" s="100">
        <v>205772.1</v>
      </c>
      <c r="H65" s="100">
        <v>205885.4</v>
      </c>
      <c r="I65" s="100"/>
      <c r="J65" s="100">
        <v>1405.8</v>
      </c>
    </row>
    <row r="66" spans="1:10" ht="38.25">
      <c r="A66" s="3">
        <f t="shared" si="1"/>
        <v>51</v>
      </c>
      <c r="B66" s="43" t="s">
        <v>99</v>
      </c>
      <c r="C66" s="115">
        <v>73439.1</v>
      </c>
      <c r="D66" s="115">
        <v>69932.5</v>
      </c>
      <c r="E66" s="115">
        <v>69820.7</v>
      </c>
      <c r="F66" s="115">
        <v>69820.7</v>
      </c>
      <c r="G66" s="115">
        <v>70011.8</v>
      </c>
      <c r="H66" s="115">
        <v>69057.9</v>
      </c>
      <c r="I66" s="115"/>
      <c r="J66" s="115">
        <v>1438.7</v>
      </c>
    </row>
    <row r="67" spans="1:10" ht="25.5">
      <c r="A67" s="3">
        <f t="shared" si="1"/>
        <v>52</v>
      </c>
      <c r="B67" s="43" t="s">
        <v>100</v>
      </c>
      <c r="C67" s="98">
        <v>120674.1</v>
      </c>
      <c r="D67" s="98">
        <v>113840.5</v>
      </c>
      <c r="E67" s="100">
        <v>113840.5</v>
      </c>
      <c r="F67" s="100">
        <v>113840.5</v>
      </c>
      <c r="G67" s="100">
        <v>112268.7</v>
      </c>
      <c r="H67" s="100">
        <v>112245.6</v>
      </c>
      <c r="I67" s="100"/>
      <c r="J67" s="100">
        <v>337.9</v>
      </c>
    </row>
    <row r="68" spans="1:10" ht="51">
      <c r="A68" s="3">
        <f t="shared" si="1"/>
        <v>53</v>
      </c>
      <c r="B68" s="43" t="s">
        <v>101</v>
      </c>
      <c r="C68" s="98">
        <v>7573.4</v>
      </c>
      <c r="D68" s="98">
        <v>22500.2</v>
      </c>
      <c r="E68" s="100">
        <v>22500.2</v>
      </c>
      <c r="F68" s="100">
        <v>22500.2</v>
      </c>
      <c r="G68" s="100">
        <v>21169.3</v>
      </c>
      <c r="H68" s="100">
        <v>21233.8</v>
      </c>
      <c r="I68" s="100"/>
      <c r="J68" s="100">
        <v>85</v>
      </c>
    </row>
    <row r="69" spans="1:10" ht="44.25" customHeight="1">
      <c r="A69" s="3">
        <f t="shared" si="1"/>
        <v>54</v>
      </c>
      <c r="B69" s="43" t="s">
        <v>102</v>
      </c>
      <c r="C69" s="98">
        <v>11565.4</v>
      </c>
      <c r="D69" s="98">
        <v>10651.9</v>
      </c>
      <c r="E69" s="100">
        <v>10499.2</v>
      </c>
      <c r="F69" s="100">
        <v>10499.2</v>
      </c>
      <c r="G69" s="100">
        <v>10495</v>
      </c>
      <c r="H69" s="100">
        <v>10429</v>
      </c>
      <c r="I69" s="100"/>
      <c r="J69" s="100">
        <v>272</v>
      </c>
    </row>
    <row r="70" spans="1:10" ht="12.75">
      <c r="A70" s="3">
        <f t="shared" si="1"/>
        <v>55</v>
      </c>
      <c r="B70" s="45" t="s">
        <v>29</v>
      </c>
      <c r="C70" s="77">
        <f>SUM(C71:C74)</f>
        <v>303131.5</v>
      </c>
      <c r="D70" s="77">
        <f>SUM(D71:D74)</f>
        <v>332028.1</v>
      </c>
      <c r="E70" s="77">
        <f>SUM(E71:E74)</f>
        <v>332026.6</v>
      </c>
      <c r="F70" s="77">
        <f>E70</f>
        <v>332026.6</v>
      </c>
      <c r="G70" s="77">
        <f>SUM(G71:G74)</f>
        <v>330925</v>
      </c>
      <c r="H70" s="77">
        <f>SUM(H71:H74)</f>
        <v>330765.2</v>
      </c>
      <c r="I70" s="77">
        <f>SUM(I71:I74)</f>
        <v>0</v>
      </c>
      <c r="J70" s="77">
        <f>SUM(J71:J74)</f>
        <v>3209.2999999999997</v>
      </c>
    </row>
    <row r="71" spans="1:10" ht="25.5">
      <c r="A71" s="3">
        <f t="shared" si="1"/>
        <v>56</v>
      </c>
      <c r="B71" s="43" t="s">
        <v>103</v>
      </c>
      <c r="C71" s="98">
        <v>82587.8</v>
      </c>
      <c r="D71" s="98">
        <v>87445.4</v>
      </c>
      <c r="E71" s="100">
        <v>87445.4</v>
      </c>
      <c r="F71" s="100">
        <v>87445.4</v>
      </c>
      <c r="G71" s="100">
        <v>87379.5</v>
      </c>
      <c r="H71" s="100">
        <v>87293.6</v>
      </c>
      <c r="I71" s="100"/>
      <c r="J71" s="100">
        <v>711.2</v>
      </c>
    </row>
    <row r="72" spans="1:10" ht="25.5">
      <c r="A72" s="3">
        <v>57</v>
      </c>
      <c r="B72" s="43" t="s">
        <v>161</v>
      </c>
      <c r="C72" s="115">
        <v>40565.5</v>
      </c>
      <c r="D72" s="115">
        <v>52083</v>
      </c>
      <c r="E72" s="115">
        <v>52083</v>
      </c>
      <c r="F72" s="115">
        <v>52083</v>
      </c>
      <c r="G72" s="115">
        <v>52153.1</v>
      </c>
      <c r="H72" s="115">
        <v>52067.4</v>
      </c>
      <c r="I72" s="115"/>
      <c r="J72" s="115">
        <v>324.3</v>
      </c>
    </row>
    <row r="73" spans="1:10" ht="38.25">
      <c r="A73" s="3">
        <v>58</v>
      </c>
      <c r="B73" s="43" t="s">
        <v>104</v>
      </c>
      <c r="C73" s="98">
        <v>179275.2</v>
      </c>
      <c r="D73" s="98">
        <v>189696.7</v>
      </c>
      <c r="E73" s="100">
        <v>189696.7</v>
      </c>
      <c r="F73" s="100">
        <v>189696.7</v>
      </c>
      <c r="G73" s="100">
        <v>188652.8</v>
      </c>
      <c r="H73" s="100">
        <v>188602.7</v>
      </c>
      <c r="I73" s="100"/>
      <c r="J73" s="100">
        <v>2096.2</v>
      </c>
    </row>
    <row r="74" spans="1:10" ht="12.75">
      <c r="A74" s="3">
        <v>59</v>
      </c>
      <c r="B74" s="46" t="s">
        <v>105</v>
      </c>
      <c r="C74" s="98">
        <v>703</v>
      </c>
      <c r="D74" s="98">
        <v>2803</v>
      </c>
      <c r="E74" s="100">
        <v>2801.5</v>
      </c>
      <c r="F74" s="100">
        <v>2801.5</v>
      </c>
      <c r="G74" s="100">
        <v>2739.6</v>
      </c>
      <c r="H74" s="100">
        <v>2801.5</v>
      </c>
      <c r="I74" s="100"/>
      <c r="J74" s="100">
        <v>77.6</v>
      </c>
    </row>
    <row r="75" spans="1:10" ht="12.75">
      <c r="A75" s="3">
        <v>60</v>
      </c>
      <c r="B75" s="45" t="s">
        <v>30</v>
      </c>
      <c r="C75" s="77">
        <f>SUM(C76:C79)</f>
        <v>83644.9</v>
      </c>
      <c r="D75" s="77">
        <f>SUM(D76:D79)</f>
        <v>87862.7</v>
      </c>
      <c r="E75" s="77">
        <f>SUM(E76:E79)</f>
        <v>87839</v>
      </c>
      <c r="F75" s="77">
        <f>E75</f>
        <v>87839</v>
      </c>
      <c r="G75" s="77">
        <f>SUM(G76:G80)</f>
        <v>85419.4</v>
      </c>
      <c r="H75" s="77">
        <f>SUM(H76:H80)</f>
        <v>87370.4</v>
      </c>
      <c r="I75" s="77">
        <f>SUM(I76:I79)</f>
        <v>0</v>
      </c>
      <c r="J75" s="77">
        <f>SUM(J76:J79)</f>
        <v>4073.8</v>
      </c>
    </row>
    <row r="76" spans="1:10" ht="12.75" hidden="1">
      <c r="A76" s="3">
        <f t="shared" si="1"/>
        <v>61</v>
      </c>
      <c r="B76" s="116"/>
      <c r="C76" s="71"/>
      <c r="D76" s="71"/>
      <c r="E76" s="70"/>
      <c r="F76" s="61"/>
      <c r="G76" s="70"/>
      <c r="H76" s="70"/>
      <c r="I76" s="70"/>
      <c r="J76" s="70"/>
    </row>
    <row r="77" spans="1:10" ht="51">
      <c r="A77" s="3">
        <v>61</v>
      </c>
      <c r="B77" s="43" t="s">
        <v>107</v>
      </c>
      <c r="C77" s="98">
        <v>44443.9</v>
      </c>
      <c r="D77" s="98">
        <v>48395.5</v>
      </c>
      <c r="E77" s="100">
        <v>48395.5</v>
      </c>
      <c r="F77" s="100">
        <v>48395.5</v>
      </c>
      <c r="G77" s="100">
        <v>48196.5</v>
      </c>
      <c r="H77" s="100">
        <v>48432</v>
      </c>
      <c r="I77" s="100"/>
      <c r="J77" s="100">
        <v>648.5</v>
      </c>
    </row>
    <row r="78" spans="1:10" ht="25.5">
      <c r="A78" s="3">
        <v>62</v>
      </c>
      <c r="B78" s="43" t="s">
        <v>108</v>
      </c>
      <c r="C78" s="98">
        <v>606.2</v>
      </c>
      <c r="D78" s="98">
        <v>574.2</v>
      </c>
      <c r="E78" s="100">
        <v>550.5</v>
      </c>
      <c r="F78" s="100">
        <v>550.5</v>
      </c>
      <c r="G78" s="100">
        <v>543</v>
      </c>
      <c r="H78" s="100">
        <v>543</v>
      </c>
      <c r="I78" s="100"/>
      <c r="J78" s="100">
        <v>0</v>
      </c>
    </row>
    <row r="79" spans="1:10" ht="25.5">
      <c r="A79" s="3">
        <f>A78+1</f>
        <v>63</v>
      </c>
      <c r="B79" s="43" t="s">
        <v>89</v>
      </c>
      <c r="C79" s="98">
        <v>38594.8</v>
      </c>
      <c r="D79" s="98">
        <v>38893</v>
      </c>
      <c r="E79" s="100">
        <v>38893</v>
      </c>
      <c r="F79" s="100">
        <v>38893</v>
      </c>
      <c r="G79" s="100">
        <v>36689.5</v>
      </c>
      <c r="H79" s="100">
        <v>38405</v>
      </c>
      <c r="I79" s="100"/>
      <c r="J79" s="100">
        <v>3425.3</v>
      </c>
    </row>
    <row r="80" spans="1:10" ht="25.5">
      <c r="A80" s="3">
        <v>64</v>
      </c>
      <c r="B80" s="43" t="s">
        <v>106</v>
      </c>
      <c r="C80" s="98"/>
      <c r="D80" s="98"/>
      <c r="E80" s="100"/>
      <c r="F80" s="100"/>
      <c r="G80" s="100">
        <v>-9.6</v>
      </c>
      <c r="H80" s="100">
        <v>-9.6</v>
      </c>
      <c r="I80" s="100"/>
      <c r="J80" s="100"/>
    </row>
    <row r="81" spans="1:10" ht="12.75">
      <c r="A81" s="3">
        <v>65</v>
      </c>
      <c r="B81" s="45" t="s">
        <v>31</v>
      </c>
      <c r="C81" s="77">
        <f>SUM(C82:C84)</f>
        <v>571279.8</v>
      </c>
      <c r="D81" s="77">
        <f>SUM(D82:D84)</f>
        <v>398633.80000000005</v>
      </c>
      <c r="E81" s="77">
        <f>SUM(E82:E84)</f>
        <v>335479.30000000005</v>
      </c>
      <c r="F81" s="77">
        <f>E81</f>
        <v>335479.30000000005</v>
      </c>
      <c r="G81" s="77">
        <f>SUM(G82:G84)</f>
        <v>337622.5</v>
      </c>
      <c r="H81" s="77">
        <f>SUM(H82:H84)</f>
        <v>336169.2</v>
      </c>
      <c r="I81" s="77">
        <f>SUM(I82:I84)</f>
        <v>0</v>
      </c>
      <c r="J81" s="77">
        <f>SUM(J82:J84)</f>
        <v>2969.2</v>
      </c>
    </row>
    <row r="82" spans="1:10" ht="12.75">
      <c r="A82" s="3">
        <v>66</v>
      </c>
      <c r="B82" s="46" t="s">
        <v>109</v>
      </c>
      <c r="C82" s="98">
        <v>374398.7</v>
      </c>
      <c r="D82" s="98">
        <v>256661.7</v>
      </c>
      <c r="E82" s="100">
        <v>224247.7</v>
      </c>
      <c r="F82" s="100">
        <v>224247.7</v>
      </c>
      <c r="G82" s="100">
        <v>225188</v>
      </c>
      <c r="H82" s="100">
        <v>224320.7</v>
      </c>
      <c r="I82" s="100"/>
      <c r="J82" s="100">
        <v>1573.4</v>
      </c>
    </row>
    <row r="83" spans="1:10" ht="25.5">
      <c r="A83" s="3">
        <f t="shared" si="1"/>
        <v>67</v>
      </c>
      <c r="B83" s="46" t="s">
        <v>110</v>
      </c>
      <c r="C83" s="115">
        <v>4181.1</v>
      </c>
      <c r="D83" s="115">
        <v>4181.1</v>
      </c>
      <c r="E83" s="115">
        <v>4181.1</v>
      </c>
      <c r="F83" s="115">
        <v>4181.1</v>
      </c>
      <c r="G83" s="115">
        <v>4695.9</v>
      </c>
      <c r="H83" s="115">
        <v>4695.9</v>
      </c>
      <c r="I83" s="115"/>
      <c r="J83" s="115">
        <v>0</v>
      </c>
    </row>
    <row r="84" spans="1:10" ht="30.75" customHeight="1">
      <c r="A84" s="3">
        <f t="shared" si="1"/>
        <v>68</v>
      </c>
      <c r="B84" s="46" t="s">
        <v>144</v>
      </c>
      <c r="C84" s="115">
        <v>192700</v>
      </c>
      <c r="D84" s="115">
        <v>137791</v>
      </c>
      <c r="E84" s="115">
        <v>107050.5</v>
      </c>
      <c r="F84" s="115">
        <v>107050.5</v>
      </c>
      <c r="G84" s="115">
        <v>107738.6</v>
      </c>
      <c r="H84" s="115">
        <v>107152.6</v>
      </c>
      <c r="I84" s="115"/>
      <c r="J84" s="115">
        <v>1395.8</v>
      </c>
    </row>
    <row r="85" spans="1:10" s="9" customFormat="1" ht="12.75">
      <c r="A85" s="3">
        <f t="shared" si="1"/>
        <v>69</v>
      </c>
      <c r="B85" s="47" t="s">
        <v>133</v>
      </c>
      <c r="C85" s="78">
        <f>SUM(C86:C87)</f>
        <v>267172.3</v>
      </c>
      <c r="D85" s="78">
        <f>SUM(D86:D87)</f>
        <v>283145.5</v>
      </c>
      <c r="E85" s="78">
        <f>SUM(E86:E87)</f>
        <v>282596.3</v>
      </c>
      <c r="F85" s="77">
        <f>E85</f>
        <v>282596.3</v>
      </c>
      <c r="G85" s="78">
        <f>SUM(G86:G87)</f>
        <v>282686.7</v>
      </c>
      <c r="H85" s="78">
        <f>SUM(H86:H87)</f>
        <v>282981.3</v>
      </c>
      <c r="I85" s="78">
        <f>SUM(I86:I87)</f>
        <v>0</v>
      </c>
      <c r="J85" s="78">
        <f>SUM(J86:J87)</f>
        <v>1449.6</v>
      </c>
    </row>
    <row r="86" spans="1:10" ht="51">
      <c r="A86" s="3">
        <f t="shared" si="1"/>
        <v>70</v>
      </c>
      <c r="B86" s="49" t="s">
        <v>134</v>
      </c>
      <c r="C86" s="98">
        <v>224207.1</v>
      </c>
      <c r="D86" s="98">
        <v>237419</v>
      </c>
      <c r="E86" s="100">
        <v>237419</v>
      </c>
      <c r="F86" s="100">
        <v>237419</v>
      </c>
      <c r="G86" s="100">
        <v>237472.6</v>
      </c>
      <c r="H86" s="100">
        <v>237680.3</v>
      </c>
      <c r="I86" s="100"/>
      <c r="J86" s="100">
        <v>1106.8</v>
      </c>
    </row>
    <row r="87" spans="1:10" ht="38.25">
      <c r="A87" s="3">
        <f t="shared" si="1"/>
        <v>71</v>
      </c>
      <c r="B87" s="43" t="s">
        <v>135</v>
      </c>
      <c r="C87" s="98">
        <v>42965.2</v>
      </c>
      <c r="D87" s="98">
        <v>45726.5</v>
      </c>
      <c r="E87" s="98">
        <v>45177.3</v>
      </c>
      <c r="F87" s="98">
        <v>45177.3</v>
      </c>
      <c r="G87" s="98">
        <v>45214.1</v>
      </c>
      <c r="H87" s="98">
        <v>45301</v>
      </c>
      <c r="I87" s="98"/>
      <c r="J87" s="98">
        <v>342.8</v>
      </c>
    </row>
    <row r="88" spans="1:10" ht="12.75">
      <c r="A88" s="3">
        <f t="shared" si="1"/>
        <v>72</v>
      </c>
      <c r="B88" s="45" t="s">
        <v>121</v>
      </c>
      <c r="C88" s="77">
        <f aca="true" t="shared" si="3" ref="C88:J88">C90+C91</f>
        <v>17497.8</v>
      </c>
      <c r="D88" s="77">
        <f t="shared" si="3"/>
        <v>16135.5</v>
      </c>
      <c r="E88" s="77">
        <f t="shared" si="3"/>
        <v>14301.8</v>
      </c>
      <c r="F88" s="77">
        <f t="shared" si="3"/>
        <v>14301.8</v>
      </c>
      <c r="G88" s="77">
        <f t="shared" si="3"/>
        <v>13646.5</v>
      </c>
      <c r="H88" s="77">
        <f t="shared" si="3"/>
        <v>13816.5</v>
      </c>
      <c r="I88" s="77">
        <f t="shared" si="3"/>
        <v>0</v>
      </c>
      <c r="J88" s="77">
        <f t="shared" si="3"/>
        <v>1215.5</v>
      </c>
    </row>
    <row r="89" spans="1:10" ht="12.75" hidden="1">
      <c r="A89" s="3" t="e">
        <f>#REF!+1</f>
        <v>#REF!</v>
      </c>
      <c r="B89" s="43"/>
      <c r="C89" s="133"/>
      <c r="D89" s="133"/>
      <c r="E89" s="134"/>
      <c r="F89" s="135"/>
      <c r="G89" s="134"/>
      <c r="H89" s="134"/>
      <c r="I89" s="134"/>
      <c r="J89" s="134"/>
    </row>
    <row r="90" spans="1:10" ht="25.5">
      <c r="A90" s="117">
        <v>73</v>
      </c>
      <c r="B90" s="127" t="s">
        <v>162</v>
      </c>
      <c r="C90" s="120">
        <v>12877.8</v>
      </c>
      <c r="D90" s="120">
        <v>11889.315789473683</v>
      </c>
      <c r="E90" s="121">
        <v>11069.9</v>
      </c>
      <c r="F90" s="121">
        <v>11069.9</v>
      </c>
      <c r="G90" s="121">
        <v>10466</v>
      </c>
      <c r="H90" s="121">
        <v>10584.6</v>
      </c>
      <c r="I90" s="121"/>
      <c r="J90" s="121">
        <v>904.2</v>
      </c>
    </row>
    <row r="91" spans="1:10" ht="12.75">
      <c r="A91" s="117">
        <v>74</v>
      </c>
      <c r="B91" s="127" t="s">
        <v>91</v>
      </c>
      <c r="C91" s="120">
        <v>4620</v>
      </c>
      <c r="D91" s="120">
        <v>4246.184210526317</v>
      </c>
      <c r="E91" s="121">
        <v>3231.9</v>
      </c>
      <c r="F91" s="121">
        <v>3231.9</v>
      </c>
      <c r="G91" s="121">
        <v>3180.5</v>
      </c>
      <c r="H91" s="121">
        <v>3231.9</v>
      </c>
      <c r="I91" s="121"/>
      <c r="J91" s="121">
        <v>311.3</v>
      </c>
    </row>
    <row r="92" spans="1:10" ht="45" customHeight="1">
      <c r="A92" s="117">
        <v>75</v>
      </c>
      <c r="B92" s="136" t="s">
        <v>165</v>
      </c>
      <c r="C92" s="81">
        <f aca="true" t="shared" si="4" ref="C92:H92">C93+C94+C95+C96+C97+C98+C99+C100+C101+C102</f>
        <v>470487.60000000003</v>
      </c>
      <c r="D92" s="81">
        <f t="shared" si="4"/>
        <v>824750.5</v>
      </c>
      <c r="E92" s="81">
        <f t="shared" si="4"/>
        <v>824750.5</v>
      </c>
      <c r="F92" s="81">
        <f t="shared" si="4"/>
        <v>824750.5</v>
      </c>
      <c r="G92" s="81">
        <f t="shared" si="4"/>
        <v>809342.7000000001</v>
      </c>
      <c r="H92" s="81">
        <f t="shared" si="4"/>
        <v>809721.9000000001</v>
      </c>
      <c r="I92" s="119"/>
      <c r="J92" s="81">
        <f>J93+J94+J95+J96+J97+J98+J99+J100+J101+J102</f>
        <v>730.2</v>
      </c>
    </row>
    <row r="93" spans="1:10" ht="25.5">
      <c r="A93" s="118">
        <v>76</v>
      </c>
      <c r="B93" s="43" t="s">
        <v>94</v>
      </c>
      <c r="C93" s="122">
        <v>885.5</v>
      </c>
      <c r="D93" s="122">
        <v>1471.2</v>
      </c>
      <c r="E93" s="123">
        <v>1471.2</v>
      </c>
      <c r="F93" s="123">
        <v>1471.2</v>
      </c>
      <c r="G93" s="123">
        <v>1395</v>
      </c>
      <c r="H93" s="123">
        <v>1395</v>
      </c>
      <c r="I93" s="123"/>
      <c r="J93" s="123">
        <v>0</v>
      </c>
    </row>
    <row r="94" spans="1:10" ht="38.25">
      <c r="A94" s="118">
        <v>77</v>
      </c>
      <c r="B94" s="43" t="s">
        <v>95</v>
      </c>
      <c r="C94" s="122">
        <v>93.2</v>
      </c>
      <c r="D94" s="122">
        <v>222.9</v>
      </c>
      <c r="E94" s="123">
        <v>222.9</v>
      </c>
      <c r="F94" s="123">
        <v>222.9</v>
      </c>
      <c r="G94" s="123">
        <v>193.1</v>
      </c>
      <c r="H94" s="123">
        <v>193.1</v>
      </c>
      <c r="I94" s="123"/>
      <c r="J94" s="123">
        <v>0</v>
      </c>
    </row>
    <row r="95" spans="1:10" ht="12.75">
      <c r="A95" s="118">
        <v>78</v>
      </c>
      <c r="B95" s="42" t="s">
        <v>70</v>
      </c>
      <c r="C95" s="124">
        <v>358075.4</v>
      </c>
      <c r="D95" s="124">
        <v>622097.4</v>
      </c>
      <c r="E95" s="115">
        <v>622097.4</v>
      </c>
      <c r="F95" s="115">
        <v>622097.4</v>
      </c>
      <c r="G95" s="115">
        <v>609472.5</v>
      </c>
      <c r="H95" s="115">
        <v>609472.5</v>
      </c>
      <c r="I95" s="115"/>
      <c r="J95" s="115"/>
    </row>
    <row r="96" spans="1:10" ht="12.75">
      <c r="A96" s="118">
        <v>79</v>
      </c>
      <c r="B96" s="42" t="s">
        <v>71</v>
      </c>
      <c r="C96" s="124">
        <v>78158.7</v>
      </c>
      <c r="D96" s="124">
        <v>131399.5</v>
      </c>
      <c r="E96" s="115">
        <v>131399.5</v>
      </c>
      <c r="F96" s="115">
        <v>131399.5</v>
      </c>
      <c r="G96" s="115">
        <v>129243.8</v>
      </c>
      <c r="H96" s="115">
        <v>129243.8</v>
      </c>
      <c r="I96" s="115"/>
      <c r="J96" s="115"/>
    </row>
    <row r="97" spans="1:10" ht="12.75">
      <c r="A97" s="118">
        <v>80</v>
      </c>
      <c r="B97" s="43" t="s">
        <v>98</v>
      </c>
      <c r="C97" s="124">
        <v>28849.2</v>
      </c>
      <c r="D97" s="125">
        <v>48566.3</v>
      </c>
      <c r="E97" s="115">
        <v>48566.3</v>
      </c>
      <c r="F97" s="115">
        <v>48566.3</v>
      </c>
      <c r="G97" s="115">
        <v>54573.5</v>
      </c>
      <c r="H97" s="115">
        <v>54573.5</v>
      </c>
      <c r="I97" s="115"/>
      <c r="J97" s="115"/>
    </row>
    <row r="98" spans="1:10" ht="12.75">
      <c r="A98" s="118">
        <v>81</v>
      </c>
      <c r="B98" s="42" t="s">
        <v>72</v>
      </c>
      <c r="C98" s="124"/>
      <c r="D98" s="125">
        <v>12336</v>
      </c>
      <c r="E98" s="115">
        <v>12336</v>
      </c>
      <c r="F98" s="115">
        <v>12336</v>
      </c>
      <c r="G98" s="115">
        <v>7509.8</v>
      </c>
      <c r="H98" s="115">
        <v>7509.8</v>
      </c>
      <c r="I98" s="115"/>
      <c r="J98" s="115"/>
    </row>
    <row r="99" spans="1:10" ht="12.75">
      <c r="A99" s="118">
        <v>82</v>
      </c>
      <c r="B99" s="42" t="s">
        <v>76</v>
      </c>
      <c r="C99" s="124"/>
      <c r="D99" s="124">
        <v>892.2</v>
      </c>
      <c r="E99" s="115">
        <v>892.2</v>
      </c>
      <c r="F99" s="115">
        <v>892.2</v>
      </c>
      <c r="G99" s="115">
        <v>690.8</v>
      </c>
      <c r="H99" s="115">
        <v>690.8</v>
      </c>
      <c r="I99" s="115"/>
      <c r="J99" s="115"/>
    </row>
    <row r="100" spans="1:10" ht="12.75">
      <c r="A100" s="118">
        <v>83</v>
      </c>
      <c r="B100" s="42" t="s">
        <v>77</v>
      </c>
      <c r="C100" s="124"/>
      <c r="D100" s="124">
        <v>2.4</v>
      </c>
      <c r="E100" s="115">
        <v>2.4</v>
      </c>
      <c r="F100" s="115">
        <v>2.4</v>
      </c>
      <c r="G100" s="115">
        <v>0</v>
      </c>
      <c r="H100" s="115">
        <v>0</v>
      </c>
      <c r="I100" s="115"/>
      <c r="J100" s="115"/>
    </row>
    <row r="101" spans="1:10" ht="12.75">
      <c r="A101" s="118">
        <v>84</v>
      </c>
      <c r="B101" s="43" t="s">
        <v>97</v>
      </c>
      <c r="C101" s="124"/>
      <c r="D101" s="124">
        <v>1.2</v>
      </c>
      <c r="E101" s="115">
        <v>1.2</v>
      </c>
      <c r="F101" s="115">
        <v>1.2</v>
      </c>
      <c r="G101" s="115">
        <v>0</v>
      </c>
      <c r="H101" s="115">
        <v>0</v>
      </c>
      <c r="I101" s="115"/>
      <c r="J101" s="115"/>
    </row>
    <row r="102" spans="1:10" ht="12.75">
      <c r="A102" s="118">
        <v>85</v>
      </c>
      <c r="B102" s="127" t="s">
        <v>91</v>
      </c>
      <c r="C102" s="124">
        <v>4425.6</v>
      </c>
      <c r="D102" s="124">
        <v>7761.4</v>
      </c>
      <c r="E102" s="115">
        <v>7761.4</v>
      </c>
      <c r="F102" s="115">
        <v>7761.4</v>
      </c>
      <c r="G102" s="115">
        <v>6264.2</v>
      </c>
      <c r="H102" s="115">
        <v>6643.4</v>
      </c>
      <c r="I102" s="115"/>
      <c r="J102" s="115">
        <v>730.2</v>
      </c>
    </row>
    <row r="106" ht="12.75">
      <c r="B106" s="48"/>
    </row>
    <row r="107" ht="12.75">
      <c r="B107" s="48"/>
    </row>
    <row r="108" ht="12.75">
      <c r="B108" s="48"/>
    </row>
    <row r="109" ht="12.75">
      <c r="B109" s="48"/>
    </row>
    <row r="110" ht="12.75">
      <c r="B110" s="48"/>
    </row>
    <row r="111" ht="12.75">
      <c r="B111" s="48"/>
    </row>
    <row r="112" ht="12.75">
      <c r="B112" s="48"/>
    </row>
    <row r="113" ht="12.75">
      <c r="B113" s="48"/>
    </row>
    <row r="114" ht="12.75">
      <c r="B114" s="48"/>
    </row>
    <row r="115" ht="12.75">
      <c r="B115" s="48"/>
    </row>
    <row r="116" ht="12.75">
      <c r="B116" s="48"/>
    </row>
    <row r="117" ht="12.75">
      <c r="B117" s="48"/>
    </row>
    <row r="118" ht="12.75">
      <c r="B118" s="48"/>
    </row>
    <row r="119" ht="12.75">
      <c r="B119" s="48"/>
    </row>
    <row r="120" ht="12.75">
      <c r="B120" s="48"/>
    </row>
    <row r="121" ht="12.75">
      <c r="B121" s="48"/>
    </row>
    <row r="122" ht="12.75">
      <c r="B122" s="48"/>
    </row>
    <row r="123" ht="12.75">
      <c r="B123" s="48"/>
    </row>
    <row r="124" ht="12.75">
      <c r="B124" s="48"/>
    </row>
    <row r="125" ht="12.75">
      <c r="B125" s="48"/>
    </row>
    <row r="126" ht="12.75">
      <c r="B126" s="48"/>
    </row>
    <row r="127" ht="12.75">
      <c r="B127" s="48"/>
    </row>
    <row r="128" ht="12.75">
      <c r="B128" s="48"/>
    </row>
    <row r="129" ht="12.75">
      <c r="B129" s="48"/>
    </row>
    <row r="130" ht="12.75">
      <c r="B130" s="48"/>
    </row>
    <row r="131" ht="12.75">
      <c r="B131" s="48"/>
    </row>
    <row r="132" ht="12.75">
      <c r="B132" s="48"/>
    </row>
    <row r="133" ht="12.75">
      <c r="B133" s="48"/>
    </row>
    <row r="134" ht="12.75">
      <c r="B134" s="48"/>
    </row>
    <row r="135" ht="12.75">
      <c r="B135" s="48"/>
    </row>
  </sheetData>
  <sheetProtection/>
  <mergeCells count="15">
    <mergeCell ref="I13:J13"/>
    <mergeCell ref="A8:J8"/>
    <mergeCell ref="A9:J9"/>
    <mergeCell ref="A10:J10"/>
    <mergeCell ref="C11:G11"/>
    <mergeCell ref="H3:J3"/>
    <mergeCell ref="H4:J4"/>
    <mergeCell ref="H5:J5"/>
    <mergeCell ref="H6:J6"/>
    <mergeCell ref="A12:B12"/>
    <mergeCell ref="A13:A14"/>
    <mergeCell ref="B13:B14"/>
    <mergeCell ref="C13:D13"/>
    <mergeCell ref="E13:E14"/>
    <mergeCell ref="F13:H13"/>
  </mergeCells>
  <printOptions horizontalCentered="1"/>
  <pageMargins left="0.2755905511811024" right="0.03937007874015748" top="0.7480314960629921" bottom="0.5118110236220472" header="0.5118110236220472" footer="0.5118110236220472"/>
  <pageSetup horizontalDpi="600" verticalDpi="600" orientation="portrait" paperSize="9" scale="7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Gheorghe GS. Samson</cp:lastModifiedBy>
  <cp:lastPrinted>2015-05-06T10:51:17Z</cp:lastPrinted>
  <dcterms:created xsi:type="dcterms:W3CDTF">2007-01-26T10:54:46Z</dcterms:created>
  <dcterms:modified xsi:type="dcterms:W3CDTF">2015-11-30T09:50:58Z</dcterms:modified>
  <cp:category/>
  <cp:version/>
  <cp:contentType/>
  <cp:contentStatus/>
</cp:coreProperties>
</file>